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15" windowWidth="15570" windowHeight="8235" tabRatio="647"/>
  </bookViews>
  <sheets>
    <sheet name="LISTING AFIPIENS" sheetId="1" r:id="rId1"/>
    <sheet name="STATISTIQUES" sheetId="14" r:id="rId2"/>
    <sheet name="PLACEMENT" sheetId="24" r:id="rId3"/>
    <sheet name="Connaissance AFIP" sheetId="27" r:id="rId4"/>
    <sheet name="Qui sont les afipiens" sheetId="23" r:id="rId5"/>
    <sheet name="Rep. situation " sheetId="16" r:id="rId6"/>
    <sheet name="Rep. Zone Géo" sheetId="18" r:id="rId7"/>
    <sheet name="Rep.  niveau" sheetId="15" r:id="rId8"/>
    <sheet name="Rep. Dept" sheetId="19" r:id="rId9"/>
    <sheet name="Rép. Métiers" sheetId="20" r:id="rId10"/>
    <sheet name="Rep. Sect. Activité" sheetId="26" r:id="rId11"/>
    <sheet name="Rép. Age" sheetId="21" r:id="rId12"/>
    <sheet name="Stats ateliers rencontres" sheetId="28" r:id="rId13"/>
  </sheets>
  <definedNames>
    <definedName name="_xlnm._FilterDatabase" localSheetId="0" hidden="1">'LISTING AFIPIENS'!$B$3:$AR$111</definedName>
  </definedNames>
  <calcPr calcId="125725" concurrentCalc="0"/>
</workbook>
</file>

<file path=xl/calcChain.xml><?xml version="1.0" encoding="utf-8"?>
<calcChain xmlns="http://schemas.openxmlformats.org/spreadsheetml/2006/main">
  <c r="Z38" i="1"/>
  <c r="Z14"/>
  <c r="D70" i="14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1"/>
  <c r="D72"/>
  <c r="D73"/>
  <c r="D74"/>
  <c r="D75"/>
  <c r="D76"/>
  <c r="D77"/>
  <c r="D78"/>
  <c r="D79"/>
  <c r="E70"/>
  <c r="D80"/>
  <c r="D81"/>
  <c r="Z78" i="1"/>
  <c r="Z97"/>
  <c r="Z92"/>
  <c r="Z77"/>
  <c r="AA19"/>
  <c r="Z63"/>
  <c r="Z32"/>
  <c r="Z100"/>
  <c r="Z79"/>
  <c r="Z67"/>
  <c r="Z84"/>
  <c r="Z93"/>
  <c r="E26" i="14"/>
  <c r="E78"/>
  <c r="D45" i="28"/>
  <c r="C45"/>
  <c r="D37"/>
  <c r="C37"/>
  <c r="D23"/>
  <c r="C23"/>
  <c r="B2" i="26"/>
  <c r="B3"/>
  <c r="B4"/>
  <c r="B5"/>
  <c r="B6"/>
  <c r="B7"/>
  <c r="B8"/>
  <c r="B9"/>
  <c r="B10"/>
  <c r="B11"/>
  <c r="B12"/>
  <c r="B13"/>
  <c r="B14"/>
  <c r="B3" i="15"/>
  <c r="B4"/>
  <c r="B5"/>
  <c r="B6"/>
  <c r="B7"/>
  <c r="B8"/>
  <c r="B3" i="18"/>
  <c r="B4"/>
  <c r="B5"/>
  <c r="B6"/>
  <c r="B14" i="16"/>
  <c r="B12"/>
  <c r="B13"/>
  <c r="B3"/>
  <c r="B4"/>
  <c r="B5"/>
  <c r="B6"/>
  <c r="B7"/>
  <c r="B8"/>
  <c r="B9"/>
  <c r="B10"/>
  <c r="B11"/>
  <c r="B5" i="23"/>
  <c r="B6"/>
  <c r="B8"/>
  <c r="B7"/>
  <c r="B4"/>
  <c r="B3"/>
  <c r="B2"/>
  <c r="B1"/>
  <c r="E17" i="24"/>
  <c r="E18"/>
  <c r="E19"/>
  <c r="B3"/>
  <c r="B4"/>
  <c r="B5"/>
  <c r="B6"/>
  <c r="B7"/>
  <c r="B8"/>
  <c r="B9"/>
  <c r="B10"/>
  <c r="B11"/>
  <c r="B12"/>
  <c r="B13"/>
  <c r="B14"/>
  <c r="B15"/>
  <c r="B16"/>
  <c r="E13"/>
  <c r="E12"/>
  <c r="E3"/>
  <c r="E4"/>
  <c r="E5"/>
  <c r="E6"/>
  <c r="E7"/>
  <c r="E8"/>
  <c r="E24" i="14"/>
  <c r="E28"/>
  <c r="E32"/>
  <c r="E36"/>
  <c r="E40"/>
  <c r="E45"/>
  <c r="E49"/>
  <c r="E51"/>
  <c r="E54"/>
  <c r="E56"/>
  <c r="E58"/>
  <c r="E60"/>
  <c r="E62"/>
  <c r="E64"/>
  <c r="E66"/>
  <c r="E68"/>
  <c r="E71"/>
  <c r="E73"/>
  <c r="E75"/>
  <c r="E77"/>
  <c r="E79"/>
  <c r="M40"/>
  <c r="M41"/>
  <c r="M42"/>
  <c r="I40"/>
  <c r="I41"/>
  <c r="I42"/>
  <c r="I23"/>
  <c r="I24"/>
  <c r="I25"/>
  <c r="I26"/>
  <c r="I27"/>
  <c r="I28"/>
  <c r="I29"/>
  <c r="I30"/>
  <c r="I31"/>
  <c r="I32"/>
  <c r="I33"/>
  <c r="I34"/>
  <c r="I35"/>
  <c r="M31"/>
  <c r="M32"/>
  <c r="M33"/>
  <c r="M34"/>
  <c r="M24"/>
  <c r="M25"/>
  <c r="M26"/>
  <c r="M27"/>
  <c r="M16"/>
  <c r="M17"/>
  <c r="M19"/>
  <c r="D19"/>
  <c r="I3"/>
  <c r="I4"/>
  <c r="I5"/>
  <c r="I6"/>
  <c r="I7"/>
  <c r="I8"/>
  <c r="I9"/>
  <c r="I10"/>
  <c r="I11"/>
  <c r="I12"/>
  <c r="I13"/>
  <c r="I14"/>
  <c r="I15"/>
  <c r="I16"/>
  <c r="I17"/>
  <c r="D18"/>
  <c r="D15"/>
  <c r="D16"/>
  <c r="D17"/>
  <c r="D14"/>
  <c r="D12"/>
  <c r="D13"/>
  <c r="M3"/>
  <c r="M4"/>
  <c r="M5"/>
  <c r="M6"/>
  <c r="M7"/>
  <c r="M8"/>
  <c r="M9"/>
  <c r="M10"/>
  <c r="M11"/>
  <c r="D3"/>
  <c r="D4"/>
  <c r="D5"/>
  <c r="D6"/>
  <c r="D7"/>
  <c r="D8"/>
  <c r="D9"/>
  <c r="D10"/>
  <c r="AA107" i="1"/>
  <c r="AA106"/>
  <c r="AA105"/>
  <c r="AA104"/>
  <c r="AA103"/>
  <c r="Z103"/>
  <c r="AA102"/>
  <c r="AA101"/>
  <c r="AA100"/>
  <c r="AA99"/>
  <c r="AA98"/>
  <c r="AA97"/>
  <c r="AA96"/>
  <c r="AA95"/>
  <c r="AA94"/>
  <c r="AA93"/>
  <c r="AA92"/>
  <c r="AA91"/>
  <c r="AA90"/>
  <c r="AA89"/>
  <c r="AA88"/>
  <c r="AA87"/>
  <c r="AA86"/>
  <c r="Z86"/>
  <c r="AA85"/>
  <c r="Z85"/>
  <c r="AA84"/>
  <c r="AA83"/>
  <c r="AA82"/>
  <c r="AA81"/>
  <c r="AA80"/>
  <c r="AA79"/>
  <c r="AA78"/>
  <c r="AA77"/>
  <c r="AA76"/>
  <c r="AA75"/>
  <c r="AA74"/>
  <c r="Z74"/>
  <c r="AA73"/>
  <c r="AA72"/>
  <c r="AA71"/>
  <c r="AA70"/>
  <c r="AA69"/>
  <c r="AA68"/>
  <c r="AA67"/>
  <c r="AA66"/>
  <c r="AA65"/>
  <c r="AA64"/>
  <c r="AA63"/>
  <c r="AA62"/>
  <c r="AA61"/>
  <c r="AA52"/>
  <c r="AA51"/>
  <c r="AA36"/>
  <c r="AA34"/>
  <c r="AA32"/>
  <c r="AA30"/>
  <c r="AA24"/>
  <c r="Z24"/>
  <c r="AA23"/>
  <c r="AA15"/>
  <c r="AA9"/>
  <c r="J12" i="14"/>
  <c r="E74"/>
  <c r="E69"/>
  <c r="E65"/>
  <c r="E61"/>
  <c r="E57"/>
  <c r="E53"/>
  <c r="E47"/>
  <c r="E38"/>
  <c r="E30"/>
  <c r="E76"/>
  <c r="E72"/>
  <c r="E67"/>
  <c r="E63"/>
  <c r="E59"/>
  <c r="E55"/>
  <c r="E50"/>
  <c r="E42"/>
  <c r="E34"/>
  <c r="N41"/>
  <c r="E20" i="24"/>
  <c r="N25" i="14"/>
  <c r="D4" i="23"/>
  <c r="C11" i="26"/>
  <c r="B7" i="18"/>
  <c r="J3" i="14"/>
  <c r="J7"/>
  <c r="M28"/>
  <c r="C7" i="15"/>
  <c r="E43" i="14"/>
  <c r="J31"/>
  <c r="D9" i="16"/>
  <c r="N32" i="14"/>
  <c r="D11"/>
  <c r="F8"/>
  <c r="N33"/>
  <c r="N34"/>
  <c r="I43"/>
  <c r="J41"/>
  <c r="E9" i="24"/>
  <c r="E2" i="23"/>
  <c r="C13" i="26"/>
  <c r="F15" i="14"/>
  <c r="J15"/>
  <c r="N24"/>
  <c r="J35"/>
  <c r="N42"/>
  <c r="C9" i="26"/>
  <c r="C5" i="18"/>
  <c r="N11" i="14"/>
  <c r="J17"/>
  <c r="N31"/>
  <c r="I36"/>
  <c r="J36"/>
  <c r="N40"/>
  <c r="B17" i="24"/>
  <c r="D13" i="16"/>
  <c r="C6" i="18"/>
  <c r="C8" i="15"/>
  <c r="J13" i="14"/>
  <c r="J10"/>
  <c r="I18"/>
  <c r="J18"/>
  <c r="J5"/>
  <c r="J9"/>
  <c r="J11"/>
  <c r="J16"/>
  <c r="D5" i="16"/>
  <c r="F12" i="14"/>
  <c r="D14" i="16"/>
  <c r="F14" i="14"/>
  <c r="D11" i="16"/>
  <c r="D7"/>
  <c r="D3"/>
  <c r="J25" i="14"/>
  <c r="J32"/>
  <c r="J28"/>
  <c r="J34"/>
  <c r="C5" i="26"/>
  <c r="N26" i="14"/>
  <c r="N7"/>
  <c r="N3"/>
  <c r="N10"/>
  <c r="N6"/>
  <c r="C5" i="15"/>
  <c r="C4"/>
  <c r="C3"/>
  <c r="E52" i="14"/>
  <c r="E48"/>
  <c r="E44"/>
  <c r="E39"/>
  <c r="E35"/>
  <c r="E31"/>
  <c r="E27"/>
  <c r="E23"/>
  <c r="E46"/>
  <c r="E41"/>
  <c r="E37"/>
  <c r="E33"/>
  <c r="E29"/>
  <c r="E25"/>
  <c r="F18"/>
  <c r="F17"/>
  <c r="M18"/>
  <c r="M20"/>
  <c r="C6" i="23"/>
  <c r="B9"/>
  <c r="C7"/>
  <c r="J42" i="14"/>
  <c r="C5" i="23"/>
  <c r="M12" i="14"/>
  <c r="N9"/>
  <c r="N5"/>
  <c r="D4" i="16"/>
  <c r="D8"/>
  <c r="D12"/>
  <c r="C4" i="18"/>
  <c r="B9" i="15"/>
  <c r="C6"/>
  <c r="C4" i="26"/>
  <c r="C8"/>
  <c r="C12"/>
  <c r="B15"/>
  <c r="C15"/>
  <c r="F13" i="14"/>
  <c r="F6"/>
  <c r="N8"/>
  <c r="N4"/>
  <c r="F16"/>
  <c r="J26"/>
  <c r="M35"/>
  <c r="E1" i="23"/>
  <c r="D3"/>
  <c r="J4" i="14"/>
  <c r="J6"/>
  <c r="J8"/>
  <c r="J14"/>
  <c r="J23"/>
  <c r="J27"/>
  <c r="N27"/>
  <c r="J29"/>
  <c r="J33"/>
  <c r="E80"/>
  <c r="D6" i="16"/>
  <c r="D10"/>
  <c r="C2" i="26"/>
  <c r="C6"/>
  <c r="C10"/>
  <c r="C14"/>
  <c r="F5" i="14"/>
  <c r="F7"/>
  <c r="J24"/>
  <c r="J30"/>
  <c r="M43"/>
  <c r="C8" i="23"/>
  <c r="C3" i="18"/>
  <c r="C3" i="26"/>
  <c r="C7"/>
  <c r="F10" i="14"/>
  <c r="J43"/>
  <c r="J40"/>
  <c r="N43"/>
  <c r="F3"/>
  <c r="F9"/>
  <c r="N35"/>
  <c r="C9" i="15"/>
  <c r="F4" i="14"/>
  <c r="F11"/>
  <c r="N28"/>
  <c r="N12"/>
  <c r="E81"/>
  <c r="N17"/>
  <c r="N18"/>
  <c r="N16"/>
  <c r="N19"/>
  <c r="C9" i="23"/>
  <c r="N20" i="14"/>
</calcChain>
</file>

<file path=xl/sharedStrings.xml><?xml version="1.0" encoding="utf-8"?>
<sst xmlns="http://schemas.openxmlformats.org/spreadsheetml/2006/main" count="1940" uniqueCount="747">
  <si>
    <t>POURCENTAGE</t>
  </si>
  <si>
    <t>date entrée Afip</t>
  </si>
  <si>
    <t>Date sortie Afip</t>
  </si>
  <si>
    <t>Durée suivi terminé</t>
  </si>
  <si>
    <t>Durée suivi en-cours</t>
  </si>
  <si>
    <t>N°</t>
  </si>
  <si>
    <t>PRENOM</t>
  </si>
  <si>
    <t>TELEPHONE</t>
  </si>
  <si>
    <t>E.MAIL</t>
  </si>
  <si>
    <t>COMMENTAIRE</t>
  </si>
  <si>
    <t>MARKETING</t>
  </si>
  <si>
    <t>CDI</t>
  </si>
  <si>
    <t>CDD</t>
  </si>
  <si>
    <t>TYPE DE CONTRAT</t>
  </si>
  <si>
    <t xml:space="preserve">LEGENDE </t>
  </si>
  <si>
    <t>36 ans et plus</t>
  </si>
  <si>
    <t xml:space="preserve">En recherche d'emploi </t>
  </si>
  <si>
    <t>Autres</t>
  </si>
  <si>
    <t>AGE</t>
  </si>
  <si>
    <t>NATIONALITE</t>
  </si>
  <si>
    <t>DETAILS NATIONALITE</t>
  </si>
  <si>
    <t>Portugaise</t>
  </si>
  <si>
    <t>Camerounaise</t>
  </si>
  <si>
    <t>Marocaine</t>
  </si>
  <si>
    <t>Comorienne</t>
  </si>
  <si>
    <t>Congolaise</t>
  </si>
  <si>
    <t>Gabonaise</t>
  </si>
  <si>
    <t>Algérienne</t>
  </si>
  <si>
    <t>Sénégalaise</t>
  </si>
  <si>
    <t>Guinéenne</t>
  </si>
  <si>
    <t>Tchadienne</t>
  </si>
  <si>
    <t>Angolaise</t>
  </si>
  <si>
    <t>Béninoise</t>
  </si>
  <si>
    <t>Ivoirienne</t>
  </si>
  <si>
    <t>Bulgare</t>
  </si>
  <si>
    <t>Tunisienne</t>
  </si>
  <si>
    <t>Rwandaise</t>
  </si>
  <si>
    <t>Mauritanienne</t>
  </si>
  <si>
    <t>Togolaise</t>
  </si>
  <si>
    <t>Mexicaine</t>
  </si>
  <si>
    <t>NIVEAU</t>
  </si>
  <si>
    <t>SEXE</t>
  </si>
  <si>
    <t>Homme</t>
  </si>
  <si>
    <t>Femme</t>
  </si>
  <si>
    <t>DEPARTEMENT</t>
  </si>
  <si>
    <t>PARIS</t>
  </si>
  <si>
    <t>HAUTS DE SEINE</t>
  </si>
  <si>
    <t>SEINE ET MARNE</t>
  </si>
  <si>
    <t>YVELINES</t>
  </si>
  <si>
    <t>ESSONNE</t>
  </si>
  <si>
    <t>SEINE SAINT DENIS</t>
  </si>
  <si>
    <t>VAL DE MARNE</t>
  </si>
  <si>
    <t>VAL D'OISE</t>
  </si>
  <si>
    <t>DEPT</t>
  </si>
  <si>
    <t>Nationalité française</t>
  </si>
  <si>
    <t>Nationalité étrangère</t>
  </si>
  <si>
    <t>31 - 35 ans</t>
  </si>
  <si>
    <t>26 - 30 ans</t>
  </si>
  <si>
    <t>20 - 25 ans</t>
  </si>
  <si>
    <t>Bac+5</t>
  </si>
  <si>
    <t>Roumaine</t>
  </si>
  <si>
    <t>Bac+4</t>
  </si>
  <si>
    <t>Vietnamienne</t>
  </si>
  <si>
    <t>Malgache</t>
  </si>
  <si>
    <t>Bac+8</t>
  </si>
  <si>
    <t xml:space="preserve">NIVEAU DE FORMATION </t>
  </si>
  <si>
    <t>Bac+2</t>
  </si>
  <si>
    <t>Bac+3</t>
  </si>
  <si>
    <t>Bac+6</t>
  </si>
  <si>
    <t>Burundaise</t>
  </si>
  <si>
    <t>Géorgienne</t>
  </si>
  <si>
    <t>entre 26 et 30 ans</t>
  </si>
  <si>
    <t>entre 31 et 35 ans</t>
  </si>
  <si>
    <t>TRANCHES D'AGE</t>
  </si>
  <si>
    <t>Stage/Alternance</t>
  </si>
  <si>
    <t>En recherche de Stage/Alternance</t>
  </si>
  <si>
    <t>Française</t>
  </si>
  <si>
    <t>DETAIL NATIONALITES</t>
  </si>
  <si>
    <t>Ghanéenne</t>
  </si>
  <si>
    <t>Kenyanne</t>
  </si>
  <si>
    <t>Malienne</t>
  </si>
  <si>
    <t>Slovaque</t>
  </si>
  <si>
    <t>Centrafricaine</t>
  </si>
  <si>
    <t>TOTAL</t>
  </si>
  <si>
    <t>ADRESSE</t>
  </si>
  <si>
    <t>ZONE GEOGRAPHIQUE</t>
  </si>
  <si>
    <t>Letonne</t>
  </si>
  <si>
    <t>POSITIONNEMENT DES CANDIDATS PAR FONCTIONS</t>
  </si>
  <si>
    <t>NIVEAU D'ETUDES</t>
  </si>
  <si>
    <t>CANDIDATURES/ENTREPRISES</t>
  </si>
  <si>
    <t>BAC+2</t>
  </si>
  <si>
    <t>BAC+3</t>
  </si>
  <si>
    <t>BAC+4</t>
  </si>
  <si>
    <t>SNCF</t>
  </si>
  <si>
    <t>BAC+5</t>
  </si>
  <si>
    <t>BAC+6</t>
  </si>
  <si>
    <t>BAC+8</t>
  </si>
  <si>
    <t>CANDIDATURES</t>
  </si>
  <si>
    <t>Présélectionnée</t>
  </si>
  <si>
    <t>Retenue</t>
  </si>
  <si>
    <t>OFFRE</t>
  </si>
  <si>
    <t>FORUM</t>
  </si>
  <si>
    <t>JOURNEE ENTREPRISE</t>
  </si>
  <si>
    <t>ENTREPRISES</t>
  </si>
  <si>
    <t xml:space="preserve">NOM </t>
  </si>
  <si>
    <t>NIVEAU ETUDES</t>
  </si>
  <si>
    <t xml:space="preserve">POSTE </t>
  </si>
  <si>
    <t>TYPE</t>
  </si>
  <si>
    <t>CANDIDATURE PRESELECTIONNEE</t>
  </si>
  <si>
    <t>CANDIDATURE RETENUE</t>
  </si>
  <si>
    <t>OBSERVATIONS</t>
  </si>
  <si>
    <t>Chinoise</t>
  </si>
  <si>
    <t>Ukrainienne</t>
  </si>
  <si>
    <t>Burkinabé</t>
  </si>
  <si>
    <t>FONCTIONS</t>
  </si>
  <si>
    <t>En recherche</t>
  </si>
  <si>
    <t>HORS IDF</t>
  </si>
  <si>
    <t>Indienne</t>
  </si>
  <si>
    <t>ZUS</t>
  </si>
  <si>
    <t>PROCHE ZUS</t>
  </si>
  <si>
    <t>HORS ZUS</t>
  </si>
  <si>
    <t>entre 20 et 25 ans</t>
  </si>
  <si>
    <t>Création d'activité</t>
  </si>
  <si>
    <t>COMPTABILITE</t>
  </si>
  <si>
    <t>COMMUNICATION - CREATION - JOURNALISME</t>
  </si>
  <si>
    <t>DROIT - FISCALITE</t>
  </si>
  <si>
    <t>ETUDES / R&amp;D</t>
  </si>
  <si>
    <t>RESSOURCES HUMAINES - FORMATION</t>
  </si>
  <si>
    <t>SANITAIRE - SOCIAL</t>
  </si>
  <si>
    <t>INFORMATIQUE - TELECOMMUNICATION</t>
  </si>
  <si>
    <t>PROJET A DEFINIR</t>
  </si>
  <si>
    <t>ACHATS - LOGISTIQUE</t>
  </si>
  <si>
    <t>COMMERCE</t>
  </si>
  <si>
    <t>METHODES - PROCESS - QUALITE - SECURITE - ORGANISATION</t>
  </si>
  <si>
    <t xml:space="preserve">ADMINISTRATION </t>
  </si>
  <si>
    <t xml:space="preserve">PRODUCTION </t>
  </si>
  <si>
    <t xml:space="preserve"> AUDIT - CONTRÔLE DE GESTION - FINANCE</t>
  </si>
  <si>
    <t>SECTEUR D'ACTIVITE</t>
  </si>
  <si>
    <t>COMMERCE, VENTE ET GRANDE DISTRIBUTION</t>
  </si>
  <si>
    <t xml:space="preserve">COMMUNICATION, MEDIA ET MULTIMÉDIA   </t>
  </si>
  <si>
    <t xml:space="preserve">INDUSTRIE </t>
  </si>
  <si>
    <t xml:space="preserve">ENERGIE - EAU - GESTION DES DECHETS </t>
  </si>
  <si>
    <t xml:space="preserve">INFORMATIQUE - TELECOMMUNICATIONS </t>
  </si>
  <si>
    <t xml:space="preserve">TRANSPORT ET LOGISTIQUE </t>
  </si>
  <si>
    <t>BANQUE, ASSURANCES FINANCE</t>
  </si>
  <si>
    <t>BTP - IMMOBILIER</t>
  </si>
  <si>
    <t>ALIMENTATION - AGRICULTURE</t>
  </si>
  <si>
    <t xml:space="preserve">SERVICES AUX ENTREPRISES </t>
  </si>
  <si>
    <t>HÔTELLERIE - RESTAURATION, TOURISME</t>
  </si>
  <si>
    <t>SERVICES DIVERS A LA PERSONNE - HUMANITAIRE - SOCIAL - LOISIRS, ANIMATION SPORTS</t>
  </si>
  <si>
    <t>RESEAU RELATIONNEL</t>
  </si>
  <si>
    <t>INTERNET</t>
  </si>
  <si>
    <t>TELEVISION</t>
  </si>
  <si>
    <t>COMMENT AVEZ-VOUS CONNU L'AFIP ?</t>
  </si>
  <si>
    <t>Nigérienne</t>
  </si>
  <si>
    <t>Azerbaidjanaise</t>
  </si>
  <si>
    <t>Djiboutienne</t>
  </si>
  <si>
    <t>ADMINISTRATION PUBLIQUE</t>
  </si>
  <si>
    <t>Grecque</t>
  </si>
  <si>
    <t>TYPE D'OFFRES</t>
  </si>
  <si>
    <t>Qui sont les AFIPiens ?</t>
  </si>
  <si>
    <t>Lituanienne</t>
  </si>
  <si>
    <t>Taiwanaise</t>
  </si>
  <si>
    <t>Atelier TRE - Réseau</t>
  </si>
  <si>
    <t>Atelier TRE - CV</t>
  </si>
  <si>
    <t>Atelier TRE - LM</t>
  </si>
  <si>
    <t>Atelier TRE - Ent.recrutement</t>
  </si>
  <si>
    <t>Atelier VIADEO</t>
  </si>
  <si>
    <t>Ateliers Entrepreneuriat</t>
  </si>
  <si>
    <t>Kazakhe</t>
  </si>
  <si>
    <t>Colombienne</t>
  </si>
  <si>
    <t>Nadine</t>
  </si>
  <si>
    <t>Hongroise</t>
  </si>
  <si>
    <t>Italienne</t>
  </si>
  <si>
    <t>Américaine</t>
  </si>
  <si>
    <t>Atelier Entretien collectif</t>
  </si>
  <si>
    <t>En création d'activité</t>
  </si>
  <si>
    <t>en création d'activité</t>
  </si>
  <si>
    <t xml:space="preserve">SITUATION DES CANDIDATS </t>
  </si>
  <si>
    <t>Rencontre PME 93</t>
  </si>
  <si>
    <t>Brésilienne</t>
  </si>
  <si>
    <t>Atelier Excellence for a Job</t>
  </si>
  <si>
    <t>Libanaise</t>
  </si>
  <si>
    <t>ETUDES</t>
  </si>
  <si>
    <t>Nom de l’atelier</t>
  </si>
  <si>
    <t>Nombre de participants</t>
  </si>
  <si>
    <t>CV</t>
  </si>
  <si>
    <t>Lettre de motivation</t>
  </si>
  <si>
    <t>Entretien de recrutement</t>
  </si>
  <si>
    <t>Entretien réseau</t>
  </si>
  <si>
    <t>Rencontre PME</t>
  </si>
  <si>
    <t>ECOLE</t>
  </si>
  <si>
    <t>UNIVERSITE</t>
  </si>
  <si>
    <t>Ateliers TRE</t>
  </si>
  <si>
    <t>ATELIERS TRE</t>
  </si>
  <si>
    <t>bac+6</t>
  </si>
  <si>
    <t>AUTRES</t>
  </si>
  <si>
    <t>PLAINE COMMUNE</t>
  </si>
  <si>
    <t>Autres : Statut étudiant élève</t>
  </si>
  <si>
    <t>ATELIER ANGLAIS</t>
  </si>
  <si>
    <t>Poursuite d'études</t>
  </si>
  <si>
    <t>LES CODES VISUELS</t>
  </si>
  <si>
    <t>LES METIERS DE LA FONCTION PUBLIQUE</t>
  </si>
  <si>
    <t>AUDIT - CONTRÔLE DE GESTION - FINANCE</t>
  </si>
  <si>
    <t>Belge</t>
  </si>
  <si>
    <t>Mauricienne</t>
  </si>
  <si>
    <t>Espagnole</t>
  </si>
  <si>
    <t>Sabrina</t>
  </si>
  <si>
    <t>sabrina.atmane@yahoo.fr</t>
  </si>
  <si>
    <t>KHEDDACHE-ATMANE</t>
  </si>
  <si>
    <t>ASHORGBOR</t>
  </si>
  <si>
    <t>AUTO-ENTREPRENEUR</t>
  </si>
  <si>
    <t>AFRICSEARCH</t>
  </si>
  <si>
    <t>Projet Professionnel en collectif</t>
  </si>
  <si>
    <t>ATELIERS THEMATIQUES DE PROFESSIONNALISATION</t>
  </si>
  <si>
    <t>STATUT AUTO-ENTREPRENEUR</t>
  </si>
  <si>
    <t>AMELIORER SON ANGLAIS POUR CRÉER UNE CARRIERE A L'INTERNATIONAL</t>
  </si>
  <si>
    <t>préparation aux concours d'entrée des métiers de la fonction publique Cat. A</t>
  </si>
  <si>
    <t>LES CODES VISUELS DE L'ENTREPRISE</t>
  </si>
  <si>
    <t>ENTREPRENEURIAT</t>
  </si>
  <si>
    <t>VIADEO FOR BUSINESS</t>
  </si>
  <si>
    <t>EXCELLENCE FOR A JOB</t>
  </si>
  <si>
    <t xml:space="preserve">TOTAL </t>
  </si>
  <si>
    <t xml:space="preserve">Ateliers thématiques de professionnalisation </t>
  </si>
  <si>
    <t>ACTIONS ENTREPRISES</t>
  </si>
  <si>
    <t>Rencontres avec les entreprises partenaires (Grands Groupes, TPE-PME)</t>
  </si>
  <si>
    <t>Simulation d'entretien avec les adhérents d'A Compétence Egale</t>
  </si>
  <si>
    <t xml:space="preserve">Actions entreprise </t>
  </si>
  <si>
    <t>Départ à l'étranger</t>
  </si>
  <si>
    <t>s.ashorgbor@gmail.com</t>
  </si>
  <si>
    <t>SOUADI</t>
  </si>
  <si>
    <t>Brahim</t>
  </si>
  <si>
    <t>brahim.souadi@gmail.com</t>
  </si>
  <si>
    <t>Polonaise</t>
  </si>
  <si>
    <t>ATELIER AUDIT QUALITE INTERNE</t>
  </si>
  <si>
    <t>METIERS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</si>
  <si>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</si>
  <si>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PRATIQUE DE L'AUDIT QUALITE INTERNE </t>
  </si>
  <si>
    <t>Autrichienne</t>
  </si>
  <si>
    <t xml:space="preserve">Angolaise </t>
  </si>
  <si>
    <t>Christian</t>
  </si>
  <si>
    <t>CONTRAT DE TRAVAIL ET IRP</t>
  </si>
  <si>
    <t>CUCS</t>
  </si>
  <si>
    <t>NOMOKO</t>
  </si>
  <si>
    <t>Attine</t>
  </si>
  <si>
    <t>attinenomoko@gmail.com</t>
  </si>
  <si>
    <t>Anglaise</t>
  </si>
  <si>
    <t>WIRJA</t>
  </si>
  <si>
    <t>Nathalie</t>
  </si>
  <si>
    <t>6 rue Cave
75018 PARIS</t>
  </si>
  <si>
    <t>01 55 79 77 23</t>
  </si>
  <si>
    <t>nwirja@hotmail.com</t>
  </si>
  <si>
    <t>UNIS CITE</t>
  </si>
  <si>
    <t>QUARK UP</t>
  </si>
  <si>
    <t>EPIDE</t>
  </si>
  <si>
    <t xml:space="preserve">NGADJUI </t>
  </si>
  <si>
    <t>Cédric</t>
  </si>
  <si>
    <t>06 49 80 52 43</t>
  </si>
  <si>
    <t>cedric.ngadjui@gmail.com</t>
  </si>
  <si>
    <t>21 avenue Daumier
95400 Arnouville-lès-Gonesse</t>
  </si>
  <si>
    <t>Wafa</t>
  </si>
  <si>
    <t>NDJOCK</t>
  </si>
  <si>
    <t>137 rue Oberkampf
75011 Paris</t>
  </si>
  <si>
    <t>06 47 28 72 20</t>
  </si>
  <si>
    <t>ndjocknadine@hotmail.fr</t>
  </si>
  <si>
    <t>BA</t>
  </si>
  <si>
    <t>Mamadou</t>
  </si>
  <si>
    <t>136 rue du Landy c/DIALLO Abdoulaye
93400 SAINT-OUEN</t>
  </si>
  <si>
    <t>06 19 06 81 18</t>
  </si>
  <si>
    <t>bamamad84@gmail.com</t>
  </si>
  <si>
    <t>SY</t>
  </si>
  <si>
    <t>Dieynaba</t>
  </si>
  <si>
    <t>16, Allée Mansard
77185 LORGNES</t>
  </si>
  <si>
    <t xml:space="preserve">06 25 99 08 69 </t>
  </si>
  <si>
    <t>sy_dieynaba@hotmail.fr</t>
  </si>
  <si>
    <t>SKYROCK</t>
  </si>
  <si>
    <t>FERAND</t>
  </si>
  <si>
    <t xml:space="preserve">Carole </t>
  </si>
  <si>
    <t>LABIDI</t>
  </si>
  <si>
    <t>Khaoula</t>
  </si>
  <si>
    <t>39 rue Emile Zola
94260 FRESNES</t>
  </si>
  <si>
    <t>06 72 50 00 47</t>
  </si>
  <si>
    <t>khaoula.lab@gmail.com</t>
  </si>
  <si>
    <t>Cabinet 3A</t>
  </si>
  <si>
    <t xml:space="preserve">DRAME </t>
  </si>
  <si>
    <t>Termata</t>
  </si>
  <si>
    <t>27 rue du Long Sentier
93300 Aubervilliers</t>
  </si>
  <si>
    <t>termata.drame@hotmail.com</t>
  </si>
  <si>
    <t>07 63 04 96 33</t>
  </si>
  <si>
    <t>YAHOUEDEOU</t>
  </si>
  <si>
    <t>Ulrich</t>
  </si>
  <si>
    <t>2 Ter rue Gabriel Valette
58000 NEVERS</t>
  </si>
  <si>
    <t>06 59 74 56 96</t>
  </si>
  <si>
    <t>ulrich.yahouedeou@gmail.com</t>
  </si>
  <si>
    <t xml:space="preserve">Association Françoise et Eugène MINKOWSKI </t>
  </si>
  <si>
    <t>TANOH</t>
  </si>
  <si>
    <t>Prisca</t>
  </si>
  <si>
    <t>1 rue de Valmy
93120 LA COURNEUVE</t>
  </si>
  <si>
    <t>06 60 83 03 06</t>
  </si>
  <si>
    <t>tanohboss@yahoo.fr</t>
  </si>
  <si>
    <t>Nombre d’ateliers effectués en 2013</t>
  </si>
  <si>
    <t>BIEN VALORISER SES ATOUTS</t>
  </si>
  <si>
    <t xml:space="preserve"> </t>
  </si>
  <si>
    <t>TRAORE</t>
  </si>
  <si>
    <t>Sandrine</t>
  </si>
  <si>
    <t>NSIANGANI</t>
  </si>
  <si>
    <t>Kimwesa</t>
  </si>
  <si>
    <t>21, rue des Ramenas
93100 MONTREUIL</t>
  </si>
  <si>
    <t>06 24 93 41 48</t>
  </si>
  <si>
    <t>kfrancesca2001@yahoo.fr</t>
  </si>
  <si>
    <t>Iranienne</t>
  </si>
  <si>
    <t>ESTRABAUD</t>
  </si>
  <si>
    <t>Charlotte</t>
  </si>
  <si>
    <t>33 avenue Marcel
93250 Villemomble</t>
  </si>
  <si>
    <t>06 63 40 13 25</t>
  </si>
  <si>
    <t>charlotte.estrabaud@gmail.com</t>
  </si>
  <si>
    <t>67,rue Pierre Brossolette
92320 CHATILLON</t>
  </si>
  <si>
    <t>06 35 52 69 68</t>
  </si>
  <si>
    <t>MOUZI</t>
  </si>
  <si>
    <t>Yassine</t>
  </si>
  <si>
    <t>85 avenue de Paris
94800 Villejuif</t>
  </si>
  <si>
    <t>06 88 14 87 02</t>
  </si>
  <si>
    <t>yassine.mouzi@gmail.com</t>
  </si>
  <si>
    <t>17, rue Gaston Dourdin
93500 Saint-Denis</t>
  </si>
  <si>
    <t>06 07 06 52 19</t>
  </si>
  <si>
    <t>jfclaudien@gmail.com</t>
  </si>
  <si>
    <t>Turc</t>
  </si>
  <si>
    <t xml:space="preserve"> Jaosolo</t>
  </si>
  <si>
    <t>FABRICE CLAUDIEN</t>
  </si>
  <si>
    <t>PRIMO-ARRIVANT</t>
  </si>
  <si>
    <t xml:space="preserve">PRIMO-ARRIVANT </t>
  </si>
  <si>
    <t xml:space="preserve">ZONGO </t>
  </si>
  <si>
    <t>Isabelle</t>
  </si>
  <si>
    <t>54, rue de Juvisy
91200 ATHIS-MONS</t>
  </si>
  <si>
    <t>06 52 23 17 62</t>
  </si>
  <si>
    <t>isabellemarie.zongo@gmail.com</t>
  </si>
  <si>
    <t>PAUL</t>
  </si>
  <si>
    <t>Emilie</t>
  </si>
  <si>
    <t>12 rue Claude Bernard
91210 DRAVEIL</t>
  </si>
  <si>
    <t>06 67 03 31 82</t>
  </si>
  <si>
    <t>emilie.paul2@gmail.com</t>
  </si>
  <si>
    <t>ZERMANI</t>
  </si>
  <si>
    <t>Hakim</t>
  </si>
  <si>
    <t>12 avenue du Manet
78180 Montigny-le-Bretonneux</t>
  </si>
  <si>
    <t>06 34 66 03 52</t>
  </si>
  <si>
    <t>hakim-zermani@hotmail.fr</t>
  </si>
  <si>
    <t xml:space="preserve">SELOI </t>
  </si>
  <si>
    <t>Katy</t>
  </si>
  <si>
    <t>39 rue Emile Cordon
93400 SAINT OUEN</t>
  </si>
  <si>
    <t>06 78 74 66 92</t>
  </si>
  <si>
    <t>seloikaty@hotmail.com</t>
  </si>
  <si>
    <r>
      <t xml:space="preserve">Renouvellement adhésion AFIP en mai  2013. Reconversion en informatique. </t>
    </r>
    <r>
      <rPr>
        <b/>
        <sz val="9"/>
        <color rgb="FFFF0000"/>
        <rFont val="Cambria"/>
        <family val="1"/>
        <scheme val="major"/>
      </rPr>
      <t xml:space="preserve">En congés de maternité à partir de septembre. </t>
    </r>
  </si>
  <si>
    <t>ADMINISTRATIF</t>
  </si>
  <si>
    <t xml:space="preserve">METIERS </t>
  </si>
  <si>
    <t>Ndeyé Ngoné</t>
  </si>
  <si>
    <t>13 Boulevard MacDonald
75019 PARIS</t>
  </si>
  <si>
    <t>ndeye86@hotmail.com</t>
  </si>
  <si>
    <t>carole.ferand@wanadoo.fr</t>
  </si>
  <si>
    <t>06 74 10 11 27</t>
  </si>
  <si>
    <t>27 rue André Lurçat 
93240 STAINS</t>
  </si>
  <si>
    <t>France</t>
  </si>
  <si>
    <t>Union Européenne</t>
  </si>
  <si>
    <t>Tiers</t>
  </si>
  <si>
    <t xml:space="preserve">ZONE PAYS </t>
  </si>
  <si>
    <t>MABIALAH</t>
  </si>
  <si>
    <t>23 rue Auger
Appt 6013
93500 PANTIN</t>
  </si>
  <si>
    <t>06 83 84 33 34</t>
  </si>
  <si>
    <t>v.mabialah@orange.fr</t>
  </si>
  <si>
    <t>Vinciane</t>
  </si>
  <si>
    <t>BAO</t>
  </si>
  <si>
    <t>Aminata</t>
  </si>
  <si>
    <t>16 Rue Colbert
92700 Colombes</t>
  </si>
  <si>
    <t>07 86 71 97 77</t>
  </si>
  <si>
    <t>amibao2003@yahoo.fr</t>
  </si>
  <si>
    <t>MEDJDOUB</t>
  </si>
  <si>
    <t>Karima</t>
  </si>
  <si>
    <t>28 Rue Marguerite Yourcenar
93450 VILLETANEUSE</t>
  </si>
  <si>
    <t>06 23 43 71 32</t>
  </si>
  <si>
    <t>karima_medj@yahoo.fr</t>
  </si>
  <si>
    <t>SAINTE-ROSE</t>
  </si>
  <si>
    <t>Marie-Pierre</t>
  </si>
  <si>
    <t>10 Rue de la Saône
78310 MAUREPAS</t>
  </si>
  <si>
    <t>06 29 74 96 16</t>
  </si>
  <si>
    <t>mpste10@yahoo.fr</t>
  </si>
  <si>
    <t>GUYOMARD</t>
  </si>
  <si>
    <t>Leslie</t>
  </si>
  <si>
    <t>27 rue André Theuriet
Appt 11
92340 Bourg-la-Reine</t>
  </si>
  <si>
    <t xml:space="preserve">06 31 89 67 75 </t>
  </si>
  <si>
    <t xml:space="preserve">22/10 : entrée en février 2014 pour une formation de "Manager Marketing et Commercial" en alternance avec ESGCI. </t>
  </si>
  <si>
    <t>BATIRI BOLETUMB</t>
  </si>
  <si>
    <t>Kayowa</t>
  </si>
  <si>
    <t>49 Rue du Sirocco
77240 cesson</t>
  </si>
  <si>
    <t xml:space="preserve">06 52 44 83 19 </t>
  </si>
  <si>
    <t>batirikayowa@gmail.com</t>
  </si>
  <si>
    <t>GUISSE</t>
  </si>
  <si>
    <t>Daouda</t>
  </si>
  <si>
    <t>daoudaguisse@hotmail.fr</t>
  </si>
  <si>
    <t>39 bis rue Parmentier
94210 Saint Hilaire la varenne</t>
  </si>
  <si>
    <t>leslie-guyomard@orange.fr</t>
  </si>
  <si>
    <t xml:space="preserve">MEDDANE </t>
  </si>
  <si>
    <t>136 Boulevard de bezons
78500 Satrouville</t>
  </si>
  <si>
    <t>06 21 68 90 67</t>
  </si>
  <si>
    <t>meddane.k@gmail.com</t>
  </si>
  <si>
    <t>Karim</t>
  </si>
  <si>
    <t>DOCHAMOU</t>
  </si>
  <si>
    <t>Chabi</t>
  </si>
  <si>
    <t>06 22 11 44 75</t>
  </si>
  <si>
    <t>chabi.dochamou@hotmail.fr</t>
  </si>
  <si>
    <t>65 avenue de Paris
chez Mensah-Adjibi Naimath
95550 BESSANCOURT</t>
  </si>
  <si>
    <t>Nihad</t>
  </si>
  <si>
    <t>87 rue des vigoles
75020 PARIS</t>
  </si>
  <si>
    <t>06 09 33 83 22</t>
  </si>
  <si>
    <t>nihad.souad@gmail.com</t>
  </si>
  <si>
    <t>Wahiba</t>
  </si>
  <si>
    <t>06 16 25 67 03</t>
  </si>
  <si>
    <t>wahiba.charfi@gmail.com</t>
  </si>
  <si>
    <t>CHARFI</t>
  </si>
  <si>
    <t>Nombre actions effectués en 2013</t>
  </si>
  <si>
    <t>06 52 94 69 32</t>
  </si>
  <si>
    <t>MARIE-CLAIRE</t>
  </si>
  <si>
    <t>Béatrice</t>
  </si>
  <si>
    <t>1 rue Mederic
Résidence les Gondoles - Apt 220
94600 CHOISY LE ROI</t>
  </si>
  <si>
    <t>15 square Eugène Faillet
92600 ASNIERES SUR SEINE</t>
  </si>
  <si>
    <t>25 rue du Terage
75010 PARIS</t>
  </si>
  <si>
    <t>06 52 07 52 92</t>
  </si>
  <si>
    <t>beamarie16@gmail.com</t>
  </si>
  <si>
    <t>DUPONT</t>
  </si>
  <si>
    <t>Diane</t>
  </si>
  <si>
    <t>29 rue Emile Goeury
94140 ALFORTVILLE</t>
  </si>
  <si>
    <t>06 60 80 46 52</t>
  </si>
  <si>
    <t>diane.dupont@yahoo.fr</t>
  </si>
  <si>
    <t>GUSTAVE</t>
  </si>
  <si>
    <t>96 avenue Henri Barbusse
91270 VIGNEUX-SUR-SEINE</t>
  </si>
  <si>
    <t>06 64 31 31 04</t>
  </si>
  <si>
    <t>sandrine.gustave@yahoo.fr</t>
  </si>
  <si>
    <t>6 Route des postillons
92310 SEVRES</t>
  </si>
  <si>
    <t>06 75 68 86 34</t>
  </si>
  <si>
    <t>VEDZESSOU</t>
  </si>
  <si>
    <t>Médiatrice</t>
  </si>
  <si>
    <t>14 rue Adrien Damoiselet
93130 NOISY-LE-SEC</t>
  </si>
  <si>
    <t>06 24 99 08 56</t>
  </si>
  <si>
    <t>vedzessou@hotmail.fr</t>
  </si>
  <si>
    <t>TRAVAILLER EN AFRIQUE</t>
  </si>
  <si>
    <t>BELL</t>
  </si>
  <si>
    <t>Marc</t>
  </si>
  <si>
    <t>11-13 Rue de l'Ourcq
Hall 19
75019 P ARIS</t>
  </si>
  <si>
    <t>06 23 15 78 40</t>
  </si>
  <si>
    <t>05 Allée Saint-Exupéry
92390 VILLENEUVE-LA-GARENNE</t>
  </si>
  <si>
    <t>07 60 14 61 62</t>
  </si>
  <si>
    <t>alsodia88@yahoo.fr</t>
  </si>
  <si>
    <t>STATUT ETUDIANT ELEVE jusqu'au 22/01/2014</t>
  </si>
  <si>
    <t>KOUBADJO</t>
  </si>
  <si>
    <t>Christèle</t>
  </si>
  <si>
    <t>10 square Georges Politzer
77186 NOISIEL</t>
  </si>
  <si>
    <t>07 61 79 00 49</t>
  </si>
  <si>
    <t>k.christele@gmail.com</t>
  </si>
  <si>
    <t>Stephanie</t>
  </si>
  <si>
    <t xml:space="preserve">06 12 94 24 64 </t>
  </si>
  <si>
    <t>82 Pierre Brossolette
92320 CHATILLON</t>
  </si>
  <si>
    <t>NIASS</t>
  </si>
  <si>
    <t>Ndeyé Rokhaya</t>
  </si>
  <si>
    <t>6 rue de la Bruyère
78300 POISSY</t>
  </si>
  <si>
    <t xml:space="preserve">06 13 21 70 35 </t>
  </si>
  <si>
    <t>rokhaya-niass@hotmail.fr</t>
  </si>
  <si>
    <t>Galia</t>
  </si>
  <si>
    <t>2 Impasse Rcois
94700 Maisons-Alfort</t>
  </si>
  <si>
    <t>06 83 15 94 44</t>
  </si>
  <si>
    <t>xeniagalia@hotmail.com</t>
  </si>
  <si>
    <t>6 Bis Rue delouvain
75019 PARIS</t>
  </si>
  <si>
    <t>06 27 53 59 79</t>
  </si>
  <si>
    <t>sabrina.zainoudine@gmail.com</t>
  </si>
  <si>
    <t>KOTAROWA</t>
  </si>
  <si>
    <t>02/12 : tjs en recherche Attente réponse pour un poste de juriste à la Banque Populaire (CDD 9 mois)</t>
  </si>
  <si>
    <t>06  05 50 38 85</t>
  </si>
  <si>
    <t xml:space="preserve">STATUT ETUDIANT ELEVE jusqu'au 31/10/13. 02/12 : tjs en recherche d'un stage. CHANGEMENT DU STATUT EN VIE PRIVEE VIE FAMILIALE RDV PREFECTURE LE 17/01. </t>
  </si>
  <si>
    <t>DIAKITE</t>
  </si>
  <si>
    <t>Aissata</t>
  </si>
  <si>
    <t>234 Rue de Tilbiac
75013 Paris</t>
  </si>
  <si>
    <t>06 50 82 07 26</t>
  </si>
  <si>
    <t>diakitea89@yahoo.fr</t>
  </si>
  <si>
    <t>BELGAID</t>
  </si>
  <si>
    <t>50 Rue du Docteur Bauer
93400 SAINT-OUEN</t>
  </si>
  <si>
    <t>06 49 52 38 87</t>
  </si>
  <si>
    <t>belgaid.khelifa@gmail.com</t>
  </si>
  <si>
    <t>MENDY</t>
  </si>
  <si>
    <t>Gilles</t>
  </si>
  <si>
    <t>30 Rue de Brie
94000 CRETEIL</t>
  </si>
  <si>
    <t>06 09 14 54 74</t>
  </si>
  <si>
    <t>gillesmendy@hotmail.fr</t>
  </si>
  <si>
    <t>MEZDOUR</t>
  </si>
  <si>
    <t>Rafik</t>
  </si>
  <si>
    <t>9B rue Françoise Dolto
75013 PARIS</t>
  </si>
  <si>
    <t>07 53 77 16 75</t>
  </si>
  <si>
    <t xml:space="preserve">Elle prépare le concours d'Administrateur Adjoint (Cat A) pour l'Assemblée Nationale </t>
  </si>
  <si>
    <t>mezdour.rafik@gmail.com</t>
  </si>
  <si>
    <t>SAGNA</t>
  </si>
  <si>
    <t>Syra</t>
  </si>
  <si>
    <t>19 rue de la Verrerie
92190 MEUDON</t>
  </si>
  <si>
    <t>06 56 78 05 73</t>
  </si>
  <si>
    <t>syragnima@hotmail.fr</t>
  </si>
  <si>
    <t>FALADE</t>
  </si>
  <si>
    <t>Armelle</t>
  </si>
  <si>
    <t>36 Rue de la Charbonnière
77144 MONTEVAIN</t>
  </si>
  <si>
    <t xml:space="preserve">06 95 90 16 36 </t>
  </si>
  <si>
    <t>armellefalade@yahoo.fr</t>
  </si>
  <si>
    <t>SCHALMAN</t>
  </si>
  <si>
    <t>Amy</t>
  </si>
  <si>
    <t>68 Avenue de la liberté
94700 MAISON-ALFORT</t>
  </si>
  <si>
    <t>06 68 93 95 15</t>
  </si>
  <si>
    <t>aschalman@ymail.com</t>
  </si>
  <si>
    <t>DIOP</t>
  </si>
  <si>
    <t>Moustapha</t>
  </si>
  <si>
    <t>6 Cours John Fitzerald Kennedy
Appt 6171
35000 RENNES</t>
  </si>
  <si>
    <t>06 50 95 01 89</t>
  </si>
  <si>
    <t>diop.m@live.fr</t>
  </si>
  <si>
    <t>NGUIMBI</t>
  </si>
  <si>
    <t>Juste</t>
  </si>
  <si>
    <t>6 rue d'Annaba
56100 LORIENT</t>
  </si>
  <si>
    <t>06 35 16 43 36</t>
  </si>
  <si>
    <t>juste.nguimbi@gmail.com</t>
  </si>
  <si>
    <t>AGBOGBA</t>
  </si>
  <si>
    <t>Arletty</t>
  </si>
  <si>
    <t>15 Impasse Marcel Le Bihan
93420 VILLEPINTE</t>
  </si>
  <si>
    <t>06 35 34 76 27</t>
  </si>
  <si>
    <t>arletty.agbogba@inseec-france.com</t>
  </si>
  <si>
    <t>HOUNGBADJI</t>
  </si>
  <si>
    <t>Jim</t>
  </si>
  <si>
    <t>113 Rue du Château
75014 PARIS</t>
  </si>
  <si>
    <t>06 68 03 78 00</t>
  </si>
  <si>
    <t>jim.houngbadji@yahoo.fr</t>
  </si>
  <si>
    <t>CHENNOUFI</t>
  </si>
  <si>
    <t xml:space="preserve">16 Rue Lacordiare
75015 PARIS </t>
  </si>
  <si>
    <t>06 62 86 38 88</t>
  </si>
  <si>
    <t>wafa.chennoufi@gmail.com</t>
  </si>
  <si>
    <t>NGOKIO</t>
  </si>
  <si>
    <t>24 Rue du Royaume
91440 BURES SUR YVETTE</t>
  </si>
  <si>
    <t>06 84 11 38 48</t>
  </si>
  <si>
    <t>christianngokio@gmail.com</t>
  </si>
  <si>
    <r>
      <rPr>
        <b/>
        <sz val="9"/>
        <rFont val="Cambria"/>
        <family val="1"/>
        <scheme val="major"/>
      </rPr>
      <t>STATUT ETUDIANT ELEVE jusqu'au 31/10/2013.</t>
    </r>
    <r>
      <rPr>
        <b/>
        <sz val="9"/>
        <color rgb="FFFF0000"/>
        <rFont val="Cambria"/>
        <family val="1"/>
        <scheme val="major"/>
      </rPr>
      <t xml:space="preserve"> RDV à la préfécture le 30/01 à 11h. </t>
    </r>
  </si>
  <si>
    <t xml:space="preserve">29/10 : formation de 3 mois jusqu’ à fin décembre au CNAM pour se préparer à la certification SAS. Par ailleurs, il suit également un module « correspondance informatique et liberté » sur la protection des données. 18/12 : tjs en recherche d'emploi. </t>
  </si>
  <si>
    <t>ZAINOUDINE</t>
  </si>
  <si>
    <t>PLANET ADAM</t>
  </si>
  <si>
    <t>AXA</t>
  </si>
  <si>
    <t xml:space="preserve">IMS Entreprendre pour la Cité </t>
  </si>
  <si>
    <t xml:space="preserve">03/01 : tjs en recherche d'emploi. </t>
  </si>
  <si>
    <t>Khelifa</t>
  </si>
  <si>
    <t>AGBOBLI</t>
  </si>
  <si>
    <t>Armel</t>
  </si>
  <si>
    <t>NOM</t>
  </si>
  <si>
    <t>8, avenue de la Résidence
77500 CHELLES</t>
  </si>
  <si>
    <t>06 34 43 72 78</t>
  </si>
  <si>
    <t>armel.agbobli@yahoo.fr</t>
  </si>
  <si>
    <t>Formation de Concepteur Développeur Informatique - Titre professionnel certifié de niveau II (BAC + 4) - Doranco Espace Multimédia (9 mois)</t>
  </si>
  <si>
    <t>OKAZ</t>
  </si>
  <si>
    <t>Ahmed</t>
  </si>
  <si>
    <t>107 rue Antonin Georges Belin
95100 Argenteuil</t>
  </si>
  <si>
    <t>06 23 17 95 35</t>
  </si>
  <si>
    <t>okaz_okota@hotmail.com</t>
  </si>
  <si>
    <t>Egyptienne</t>
  </si>
  <si>
    <t>STATUT APS jusqu'au 18/06/2014</t>
  </si>
  <si>
    <t>STATUT ETUDIANT ELEVE jusqu'au 24/12/2013. Stage en comptabilité 6 mois - TRACTAFRIC EQUIPEMENT (Spécialiste de l’équipement industriel, minier et BTP, leader au Maroc et en Afrique centrale)</t>
  </si>
  <si>
    <t>AKL</t>
  </si>
  <si>
    <t>Hadil</t>
  </si>
  <si>
    <t>87 rue de Maubeuge
75010 PARIS</t>
  </si>
  <si>
    <t>06 89 14 75 68</t>
  </si>
  <si>
    <t>hadil.akl@gmail.com</t>
  </si>
  <si>
    <t>KONATE</t>
  </si>
  <si>
    <t>Rokiatou</t>
  </si>
  <si>
    <t>29 Rue de la Baume
93100 MONTREUIL</t>
  </si>
  <si>
    <t>06 10 08 22 94</t>
  </si>
  <si>
    <t>rokiatoukonate37@yahoo.fr</t>
  </si>
  <si>
    <t>STATUT ETUDIANT ELEVE jusqu'au 29/03/2014</t>
  </si>
  <si>
    <t>MONTEIRO</t>
  </si>
  <si>
    <t>Sally</t>
  </si>
  <si>
    <t>31 Avenue de Verdun 
92120 MONTROUGE</t>
  </si>
  <si>
    <t>06 24 10 02 65</t>
  </si>
  <si>
    <t>monteirosally@hotmail.fr</t>
  </si>
  <si>
    <t>EL OUAZZANI</t>
  </si>
  <si>
    <t>Rachid</t>
  </si>
  <si>
    <t>06 69 01 37 51</t>
  </si>
  <si>
    <t>rachid.elouazzani@gmail.com</t>
  </si>
  <si>
    <t>14 rue Raynouard
75016 PARIS</t>
  </si>
  <si>
    <t>marcbell@hotmail.fr</t>
  </si>
  <si>
    <t>Comptable - restaurant du Sénat - CDD 8 mois</t>
  </si>
  <si>
    <t xml:space="preserve">17/01 : elle n'a pas trouvé d'employeur pour sa formation en alternance en master 1. Elle est occupée actuellement pour passer son permis. Elle revient vers nous lorsqu'elle sera disponible. </t>
  </si>
  <si>
    <t xml:space="preserve">Animateur territorial - Planet Adam - CDI </t>
  </si>
  <si>
    <t xml:space="preserve">STATUT ETUDIANT ELEVE jusqu'au 30/11/2013. 02/12 : Prisca a dû changer d'école de commerce. Formation à l'ESGCF  à partir de février en recherche d'un stage alterné. Elle doit prendre RDV avec Xavier pour faire le point de ses démarches.  02/01 : mail pour faire le point. Pas de nouvelles malgré plusieurs relances. FIN DE L'ACCOMPAGNEMENT. </t>
  </si>
  <si>
    <t>DSCG en contrat de professionnalisation 1 an - Auditeurs Associés</t>
  </si>
  <si>
    <t>BOHABANAY BORIBA</t>
  </si>
  <si>
    <t>Maria Eugenia</t>
  </si>
  <si>
    <t>102 rue des Orteaux
75020 PARIS</t>
  </si>
  <si>
    <t>06 12 88 28 32</t>
  </si>
  <si>
    <t>bohbor@gmail.com</t>
  </si>
  <si>
    <t>BERNARD</t>
  </si>
  <si>
    <t>Sandra</t>
  </si>
  <si>
    <t>06 65 40 41 80</t>
  </si>
  <si>
    <t>sandra.bernard.tlc@gmail.com</t>
  </si>
  <si>
    <t>11, rue du Mont Cenis
75018 PARIS</t>
  </si>
  <si>
    <t>JENADI</t>
  </si>
  <si>
    <t>Sarra</t>
  </si>
  <si>
    <t>5 rue de la commune de Paris
93450 L'Ile-Saint-Denis</t>
  </si>
  <si>
    <t>06 27 20 86 61</t>
  </si>
  <si>
    <t>s_j@hotmail.fr</t>
  </si>
  <si>
    <t>SOUAID</t>
  </si>
  <si>
    <t>MOUGOUE</t>
  </si>
  <si>
    <t>Angèle</t>
  </si>
  <si>
    <t>40, Place Georges Lyssandre
93140 BONDY</t>
  </si>
  <si>
    <t>06 10 99 17 16</t>
  </si>
  <si>
    <t>magoodlive@yahoo.fr</t>
  </si>
  <si>
    <t xml:space="preserve">30/01 : tjs en recherche d'emploi. </t>
  </si>
  <si>
    <t>MEHNI</t>
  </si>
  <si>
    <t>Anissa</t>
  </si>
  <si>
    <t>25 avenue Aristide Briand 
92160 ANTONY</t>
  </si>
  <si>
    <t>06 33 27 00 51</t>
  </si>
  <si>
    <t>anissamehni@gmail.com</t>
  </si>
  <si>
    <t xml:space="preserve">Semaine de la diversité </t>
  </si>
  <si>
    <t>candidats convoqués en réunion d'information collective</t>
  </si>
  <si>
    <t xml:space="preserve"> actions AFIP</t>
  </si>
  <si>
    <t xml:space="preserve"> candidats qui ont bénéficié d'un suivi ou de nos rencontres entreprises </t>
  </si>
  <si>
    <t xml:space="preserve"> entretiens individuels </t>
  </si>
  <si>
    <t xml:space="preserve"> participants</t>
  </si>
  <si>
    <t>VALORISER SES DIFFERENCES CULTURELLES</t>
  </si>
  <si>
    <t>16 Rue Cave
75018 PARIS</t>
  </si>
  <si>
    <t xml:space="preserve"> 06 84 86 04 15</t>
  </si>
  <si>
    <t xml:space="preserve">STATUT ETUDIANT ELEVE jusqu'au 17/11/2013. Stage C&amp;A Audit Conseil - Boulogne Billancourt - 6 mois </t>
  </si>
  <si>
    <t xml:space="preserve">DICKO </t>
  </si>
  <si>
    <t>Fanta</t>
  </si>
  <si>
    <t>98 avenue du Général de Gaulle
92250 La Garenne Colombes</t>
  </si>
  <si>
    <t>06 98 73 24 83</t>
  </si>
  <si>
    <t>fantaliou@yahoo.fr</t>
  </si>
  <si>
    <t xml:space="preserve">Entretien le 11/02 pour un poste de Chargé d'Affaires Entrepreneur à HSBC Boulogne Billancourt CDD durée à préciser. (3 ou 6 mois). </t>
  </si>
  <si>
    <r>
      <rPr>
        <b/>
        <sz val="9"/>
        <color rgb="FFFF0000"/>
        <rFont val="Cambria"/>
        <family val="1"/>
        <scheme val="major"/>
      </rPr>
      <t>STATUT ETUDIANT ELEVE jusqu'au 11/09/2013.</t>
    </r>
    <r>
      <rPr>
        <b/>
        <sz val="9"/>
        <rFont val="Cambria"/>
        <family val="1"/>
        <scheme val="major"/>
      </rPr>
      <t xml:space="preserve"> 02/01 : mail pour faire le point. 06/02 : message téléphonique.  PAS DE NOUVELLES malgré plusieurs relances. </t>
    </r>
    <r>
      <rPr>
        <b/>
        <sz val="9"/>
        <color rgb="FFFF0000"/>
        <rFont val="Cambria"/>
        <family val="1"/>
        <scheme val="major"/>
      </rPr>
      <t>Statut expiré.</t>
    </r>
    <r>
      <rPr>
        <b/>
        <sz val="9"/>
        <rFont val="Cambria"/>
        <family val="1"/>
        <scheme val="major"/>
      </rPr>
      <t xml:space="preserve"> FIN DE L'ACCOMPAGNEMENT. </t>
    </r>
  </si>
  <si>
    <r>
      <t xml:space="preserve">STATUT ETUDIANT ELEVE jusqu'au 14/11/2013.  </t>
    </r>
    <r>
      <rPr>
        <b/>
        <sz val="9"/>
        <color rgb="FFFF0000"/>
        <rFont val="Cambria"/>
        <family val="1"/>
        <scheme val="major"/>
      </rPr>
      <t xml:space="preserve">Demande de renouvellement.  </t>
    </r>
    <r>
      <rPr>
        <b/>
        <sz val="9"/>
        <rFont val="Cambria"/>
        <family val="1"/>
        <scheme val="major"/>
      </rPr>
      <t xml:space="preserve">06/01 : Ndeyé s'est réinscrit au CIEJ pour passer le concours du Barreau en septembre 2014. Elle doit revenir vers nous et nous déposer </t>
    </r>
    <r>
      <rPr>
        <b/>
        <sz val="9"/>
        <color rgb="FFFF0000"/>
        <rFont val="Cambria"/>
        <family val="1"/>
        <scheme val="major"/>
      </rPr>
      <t xml:space="preserve">son récépissé de renouvellement. </t>
    </r>
    <r>
      <rPr>
        <b/>
        <sz val="9"/>
        <rFont val="Cambria"/>
        <family val="1"/>
        <scheme val="major"/>
      </rPr>
      <t xml:space="preserve"> 07/02 : très occupée par ses cours. Elle doit nous envoyer le renouvellement de son récépissé. </t>
    </r>
  </si>
  <si>
    <t xml:space="preserve">02/01 : mail pour faire le point + 29/01 : message laissé pour faire le point. Pas de nouvelles malgré plusieurs relances. FIN DE L'ACCOMPAGNEMENT.  </t>
  </si>
  <si>
    <t xml:space="preserve">07/02 : Vinciane a décidé de rechercher un emploi à Toronto. </t>
  </si>
  <si>
    <t xml:space="preserve">07/02 : statut auto-entrepreneur depuis janvier 2014. </t>
  </si>
  <si>
    <t xml:space="preserve">10/02 : tjs en recherche d'emploi. </t>
  </si>
  <si>
    <t>NDIAYE</t>
  </si>
  <si>
    <t>Khary</t>
  </si>
  <si>
    <t>7 rue Henri Rossignol
91270 VIGNEUX SUR SEINE</t>
  </si>
  <si>
    <t>06 71 76 92 88</t>
  </si>
  <si>
    <t>kharyfr@yahoo.fr</t>
  </si>
  <si>
    <t>Cinjarella</t>
  </si>
  <si>
    <t>9 Allée Jean Louis Rapinat 
93920 PAVILLONS-SOUS-BOIS</t>
  </si>
  <si>
    <t xml:space="preserve">07 61 99 58 73 </t>
  </si>
  <si>
    <t>11/02 : en attente réponse pour un poste de gestionnaire middle office - GENERALLI - CDD 9 mois</t>
  </si>
  <si>
    <t xml:space="preserve">11/02 : tjs en recherche d'emploi. </t>
  </si>
  <si>
    <t xml:space="preserve">06/09 Statut auto-entrepreneur Elle travaille à clarifier son offre de services avec son parrain : Interprétariat et Traduction ; Formation ; Intelligence Economique sur deux zones principalement Malaisie et Indonésie. Elle doit le revoir en septembre pour travailler sur l’approche de commercialisation.  INSCRIPTION &gt;1 AN Nouveau contrat d'accompagnement proposé. </t>
  </si>
  <si>
    <t xml:space="preserve">07/02 : Tjs en recherche d'emploi. </t>
  </si>
  <si>
    <t xml:space="preserve">12/02 : tjs en recherche d'un employeur. </t>
  </si>
  <si>
    <t>UNEAU</t>
  </si>
  <si>
    <t>cinja.uneau@gmail.com</t>
  </si>
  <si>
    <t xml:space="preserve">07/01 : mail pour faire le point + 10/02 : message laissé pour faire le point.  Pas de nouvelles malgré plusieurs relances. FIN DE L'ACCOMPAGNEMENT. </t>
  </si>
  <si>
    <t xml:space="preserve">07/02 : message tél pour faire le point + 12/02 : mail pour faire le point.  </t>
  </si>
  <si>
    <r>
      <rPr>
        <b/>
        <sz val="9"/>
        <color rgb="FFFF0000"/>
        <rFont val="Cambria"/>
        <family val="1"/>
        <scheme val="major"/>
      </rPr>
      <t>STATUT ETUDIANT ELEVE jusqu'au 11/12/2013</t>
    </r>
    <r>
      <rPr>
        <b/>
        <sz val="9"/>
        <rFont val="Cambria"/>
        <family val="1"/>
        <scheme val="major"/>
      </rPr>
      <t xml:space="preserve">. 23/09 : tjs en recherche d'emploi. Il a effectué une formation au CNAM en systèmes réseaux. 22/11 : mail pour faire le point. </t>
    </r>
  </si>
  <si>
    <t xml:space="preserve">13/02 : mail pour faire le point. </t>
  </si>
  <si>
    <r>
      <t xml:space="preserve">25/11 : </t>
    </r>
    <r>
      <rPr>
        <b/>
        <sz val="9"/>
        <color rgb="FFFF0000"/>
        <rFont val="Cambria"/>
        <family val="1"/>
        <scheme val="major"/>
      </rPr>
      <t xml:space="preserve">Absente au mois de décembre. </t>
    </r>
    <r>
      <rPr>
        <b/>
        <sz val="9"/>
        <rFont val="Cambria"/>
        <family val="1"/>
        <scheme val="major"/>
      </rPr>
      <t xml:space="preserve">Nationalité Camerounaise Carte de séjour italienne illimitée. 13/02 : mail pour faire le point.   </t>
    </r>
  </si>
  <si>
    <t xml:space="preserve">STATUT ETUDIANT ELEVE jusqu'au 15/10/2014. 11/02 : daoude est en pleine période de partiel. Il reviendra vers moi lorsqu'il sera disponible pour effectuer la mise en relation parrainage. </t>
  </si>
  <si>
    <r>
      <t xml:space="preserve">STATUT APS  jusqu'au 02/01/2015. </t>
    </r>
    <r>
      <rPr>
        <b/>
        <sz val="9"/>
        <rFont val="Cambria"/>
        <family val="1"/>
        <scheme val="major"/>
      </rPr>
      <t xml:space="preserve">13/02 : tjs en recherche. </t>
    </r>
  </si>
  <si>
    <t>Sylviane</t>
  </si>
  <si>
    <t>50 Rue de l'Epi d'Or
94800 VILLEJUIF</t>
  </si>
  <si>
    <t>sylvianehpc@yahoo.fr</t>
  </si>
  <si>
    <t>06 54 05 52 60</t>
  </si>
  <si>
    <r>
      <t xml:space="preserve">STATUT ETUDIANT ELEVE jusqu'au 31/12/2013.  </t>
    </r>
    <r>
      <rPr>
        <b/>
        <sz val="9"/>
        <rFont val="Cambria"/>
        <family val="1"/>
        <scheme val="major"/>
      </rPr>
      <t xml:space="preserve">07/02 : message tél pour faire le point + 13/02 : mail pour faire le point.  Statut expiré ! Isabelle n'a pas réglé sa situation administrative. FIN DE L'ACCOMPAGNEMENT. </t>
    </r>
  </si>
  <si>
    <t>$</t>
  </si>
  <si>
    <t>BERREDJEM</t>
  </si>
  <si>
    <t>Ali</t>
  </si>
  <si>
    <t>15 Rue du Séminaire de Conflans
94220 CHARENTON LE PONT</t>
  </si>
  <si>
    <t>07 60 72 72 07</t>
  </si>
  <si>
    <t>aliberredjem.alu@gmail.com</t>
  </si>
  <si>
    <t>HAUDEGAND</t>
  </si>
  <si>
    <t>Lakshmi</t>
  </si>
  <si>
    <t>13 rue Truillot
94200 IVRY-SUR-SEINE</t>
  </si>
  <si>
    <t>06 46 28 50 46</t>
  </si>
  <si>
    <t>3 Boulevard d'Indochine
75019 PARIS</t>
  </si>
  <si>
    <t>06 28 65 53 58</t>
  </si>
  <si>
    <t>babacar.dram@gmail.com</t>
  </si>
  <si>
    <t xml:space="preserve">STATUT ETUDIANT ELEVE jusqu'au 16/12/2013. Convocation en Préfecture le 08/01.  14/02 : tjs en recherche d'emploi. RDV préfecture très prochainement. Attente du récépissé. 2ème entretien pour le cabinde de conseil MY PARTNERS. </t>
  </si>
  <si>
    <t xml:space="preserve">HO PACK CHOUN </t>
  </si>
  <si>
    <t>Entretien le 4 mars liquidateur retraite au RSI.</t>
  </si>
  <si>
    <t>VORONINA</t>
  </si>
  <si>
    <t>Anna</t>
  </si>
  <si>
    <t>15 avenue Laumière
75019 PARIS</t>
  </si>
  <si>
    <t>06 10 07 62 61</t>
  </si>
  <si>
    <t>maposte01@gmail.com</t>
  </si>
  <si>
    <r>
      <rPr>
        <b/>
        <sz val="9"/>
        <color rgb="FFFF0000"/>
        <rFont val="Cambria"/>
        <family val="1"/>
        <scheme val="major"/>
      </rPr>
      <t>STATUT ETUDIANT ELEVE  jusqu'au 17/11/2014</t>
    </r>
    <r>
      <rPr>
        <b/>
        <sz val="9"/>
        <rFont val="Cambria"/>
        <family val="1"/>
        <scheme val="major"/>
      </rPr>
      <t>.</t>
    </r>
  </si>
  <si>
    <t>Boubacar El Hadji</t>
  </si>
  <si>
    <t xml:space="preserve">STATUT ETUDIANT ELEVE  jusqu'au 02/12/2014 </t>
  </si>
  <si>
    <r>
      <rPr>
        <b/>
        <sz val="9"/>
        <color rgb="FFFF0000"/>
        <rFont val="Cambria"/>
        <family val="1"/>
        <scheme val="major"/>
      </rPr>
      <t>STATUT ETUDIANT ELEVE  jusqu'au 09/09/2014</t>
    </r>
    <r>
      <rPr>
        <b/>
        <sz val="9"/>
        <rFont val="Cambria"/>
        <family val="1"/>
        <scheme val="major"/>
      </rPr>
      <t>.</t>
    </r>
  </si>
  <si>
    <t>BOUBAYA</t>
  </si>
  <si>
    <t>10 Rue Regnault
75013 PARIS</t>
  </si>
  <si>
    <t>06 52 07 77 86</t>
  </si>
  <si>
    <t>ZOUAGHI</t>
  </si>
  <si>
    <t>Ahlem</t>
  </si>
  <si>
    <t>3 Aléé de la Boétie, Porte 111
93270 SEVRAN</t>
  </si>
  <si>
    <t xml:space="preserve">06 59 76 15 29 </t>
  </si>
  <si>
    <t>azouaghi@laposte.net</t>
  </si>
  <si>
    <t>Meryem</t>
  </si>
  <si>
    <t>meriyem.boubaya@gmail.com</t>
  </si>
  <si>
    <t>NACR-ED-DINE</t>
  </si>
  <si>
    <t>Kaissa</t>
  </si>
  <si>
    <t>32 rue de la solidarité
75019 PARIS</t>
  </si>
  <si>
    <t xml:space="preserve">06 98 81 41 71 </t>
  </si>
  <si>
    <t>knacreddine@gmail.com</t>
  </si>
  <si>
    <t>Nadir</t>
  </si>
  <si>
    <t>AIT SAIDI</t>
  </si>
  <si>
    <t>41 Rue Gabrielle
94220 CHARENTON-LE-PONT</t>
  </si>
  <si>
    <t>06 95 14 95 15</t>
  </si>
  <si>
    <t xml:space="preserve">STATUT ETUDIANT ELEVE  jusqu'au 02/11/2014 </t>
  </si>
  <si>
    <t>Russe</t>
  </si>
  <si>
    <t>MILADINOVIC</t>
  </si>
  <si>
    <t>Christelle</t>
  </si>
  <si>
    <t>06 65 49 28 28</t>
  </si>
  <si>
    <t>christelle.miladinovic@gmail.com</t>
  </si>
  <si>
    <t>43 Rue Amédée Usséglio
92350 LE PLESSIS-ROBINSON</t>
  </si>
  <si>
    <t>BAAKLINI</t>
  </si>
  <si>
    <t>Rita Pamela</t>
  </si>
  <si>
    <t>23 rue Carnot
92300 LEVALLOIS-PERRET</t>
  </si>
  <si>
    <t>06 58 93 52 26</t>
  </si>
  <si>
    <t>rp.baaklini@gmail.com</t>
  </si>
  <si>
    <t xml:space="preserve">Juriste junior - AFITEC (cabinet d'experts comptable) - CDI </t>
  </si>
  <si>
    <t xml:space="preserve">19/02 : Pour des raisons personnelles, Fanta ne peut plus s'engager sur l'accompagnement AFIP. FIN DE L'ACCOMPAGNEMENT.  </t>
  </si>
  <si>
    <t>LALOUI</t>
  </si>
  <si>
    <t>Aicha</t>
  </si>
  <si>
    <t>06 26 83 23 53</t>
  </si>
  <si>
    <t>aichalaloui@hotmail.fr</t>
  </si>
  <si>
    <t xml:space="preserve">16 rue chemin des buttes
94460 VALENTON
</t>
  </si>
  <si>
    <t xml:space="preserve">Chargée de mission du programme l'envol, campus de la banque postale - Association Frateli (stage de 6 mois) </t>
  </si>
  <si>
    <t>DIA</t>
  </si>
  <si>
    <t xml:space="preserve">Aliou </t>
  </si>
  <si>
    <t>FEI</t>
  </si>
  <si>
    <t xml:space="preserve">FEI </t>
  </si>
  <si>
    <t>SAMSUNG</t>
  </si>
  <si>
    <t>DRAME</t>
  </si>
  <si>
    <t xml:space="preserve">Ingénieur Support Technique GSM </t>
  </si>
  <si>
    <t>El Hadji Boubacar</t>
  </si>
  <si>
    <t>nadir.aitsaidi@gmail.com</t>
  </si>
  <si>
    <t>lakdjou@free.fr</t>
  </si>
  <si>
    <t xml:space="preserve">APS jusqu'au 08/04/2014 </t>
  </si>
  <si>
    <t xml:space="preserve">STATUT ETUDIANT ELEVE jusqu'au 06/04/2014. Hôtesse d'accueil - Phone Regie du 23/12 jusquà fin mars en cdd temps partiel. 
</t>
  </si>
  <si>
    <t>18 avenue Racine
93330 NEUILLY-SUR-MARNE</t>
  </si>
  <si>
    <t>06 43 65 40 03</t>
  </si>
  <si>
    <t>adel.bennabi@yahoo.fr</t>
  </si>
  <si>
    <t>BENNABI</t>
  </si>
  <si>
    <t>Adel</t>
  </si>
  <si>
    <t xml:space="preserve">STATUT ETUDIANT ELEVE jusqu'au 18/02/2014. Entretien le 13/01 en tant que responsable devpt junior pour Délices d'Alice (traiteur solidaire). 24/02 :entretien avec le Groupe CAPCOM  </t>
  </si>
  <si>
    <t xml:space="preserve">24/02 : CV commercial reçu après 3 mois d'attente. Mise en relation parrainage demandée. </t>
  </si>
</sst>
</file>

<file path=xl/styles.xml><?xml version="1.0" encoding="utf-8"?>
<styleSheet xmlns="http://schemas.openxmlformats.org/spreadsheetml/2006/main">
  <numFmts count="3">
    <numFmt numFmtId="164" formatCode="0#&quot; &quot;##&quot; &quot;##&quot; &quot;##&quot; &quot;##"/>
    <numFmt numFmtId="165" formatCode="0.0%"/>
    <numFmt numFmtId="166" formatCode="[$-40C]mmmm\-yy;@"/>
  </numFmts>
  <fonts count="4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Century Gothic"/>
      <family val="2"/>
    </font>
    <font>
      <sz val="9"/>
      <name val="Century Gothic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10"/>
      <color indexed="10"/>
      <name val="Century Gothic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8"/>
      <name val="Book Antiqua"/>
      <family val="1"/>
    </font>
    <font>
      <b/>
      <sz val="9"/>
      <color indexed="9"/>
      <name val="Century Gothic"/>
      <family val="2"/>
    </font>
    <font>
      <b/>
      <sz val="8"/>
      <color indexed="9"/>
      <name val="Century Gothic"/>
      <family val="2"/>
    </font>
    <font>
      <b/>
      <sz val="6"/>
      <name val="Century Gothic"/>
      <family val="2"/>
    </font>
    <font>
      <b/>
      <sz val="8"/>
      <name val="Century Gothic"/>
      <family val="2"/>
    </font>
    <font>
      <b/>
      <sz val="9"/>
      <name val="Century Gothic"/>
      <family val="2"/>
    </font>
    <font>
      <sz val="6"/>
      <name val="Century Gothic"/>
      <family val="2"/>
    </font>
    <font>
      <sz val="7"/>
      <name val="Arial"/>
      <family val="2"/>
    </font>
    <font>
      <sz val="9"/>
      <name val="Arial"/>
      <family val="2"/>
    </font>
    <font>
      <sz val="8"/>
      <name val="Century Gothic"/>
      <family val="2"/>
    </font>
    <font>
      <b/>
      <sz val="10"/>
      <name val="Calibri"/>
      <family val="2"/>
    </font>
    <font>
      <b/>
      <sz val="10"/>
      <color rgb="FFFF0000"/>
      <name val="Arial"/>
      <family val="2"/>
    </font>
    <font>
      <b/>
      <sz val="20"/>
      <name val="Calibri"/>
      <family val="2"/>
      <scheme val="minor"/>
    </font>
    <font>
      <sz val="11"/>
      <name val="Calibri"/>
      <family val="2"/>
    </font>
    <font>
      <b/>
      <sz val="12"/>
      <name val="Calibri"/>
      <family val="2"/>
    </font>
    <font>
      <b/>
      <sz val="11"/>
      <color rgb="FFFF0000"/>
      <name val="Calibri"/>
      <family val="2"/>
    </font>
    <font>
      <b/>
      <sz val="14"/>
      <color theme="6" tint="-0.499984740745262"/>
      <name val="Calibri"/>
      <family val="2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b/>
      <sz val="9"/>
      <color indexed="10"/>
      <name val="Cambria"/>
      <family val="1"/>
      <scheme val="major"/>
    </font>
    <font>
      <b/>
      <sz val="9"/>
      <color rgb="FFFF0000"/>
      <name val="Cambria"/>
      <family val="1"/>
      <scheme val="major"/>
    </font>
    <font>
      <u/>
      <sz val="9"/>
      <color indexed="12"/>
      <name val="Cambria"/>
      <family val="1"/>
      <scheme val="major"/>
    </font>
    <font>
      <sz val="10"/>
      <name val="Arial"/>
      <family val="2"/>
    </font>
    <font>
      <b/>
      <sz val="11"/>
      <name val="Calibri"/>
      <family val="2"/>
    </font>
    <font>
      <b/>
      <sz val="13"/>
      <color theme="6" tint="-0.499984740745262"/>
      <name val="Calibri"/>
      <family val="2"/>
    </font>
    <font>
      <b/>
      <sz val="16"/>
      <color rgb="FFFF0000"/>
      <name val="Arial"/>
      <family val="2"/>
    </font>
    <font>
      <sz val="10"/>
      <name val="Cambria"/>
      <family val="1"/>
      <scheme val="major"/>
    </font>
    <font>
      <b/>
      <sz val="10"/>
      <color rgb="FFFF0000"/>
      <name val="Century Gothic"/>
      <family val="2"/>
    </font>
  </fonts>
  <fills count="2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166" fontId="0" fillId="0" borderId="0"/>
    <xf numFmtId="166" fontId="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166" fontId="2" fillId="0" borderId="0"/>
    <xf numFmtId="166" fontId="3" fillId="0" borderId="0"/>
    <xf numFmtId="0" fontId="1" fillId="0" borderId="0"/>
    <xf numFmtId="166" fontId="37" fillId="0" borderId="0"/>
    <xf numFmtId="9" fontId="3" fillId="0" borderId="0" applyFont="0" applyFill="0" applyBorder="0" applyAlignment="0" applyProtection="0"/>
    <xf numFmtId="166" fontId="1" fillId="0" borderId="0"/>
  </cellStyleXfs>
  <cellXfs count="447">
    <xf numFmtId="166" fontId="0" fillId="0" borderId="0" xfId="0"/>
    <xf numFmtId="166" fontId="9" fillId="0" borderId="2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vertical="center" wrapText="1"/>
    </xf>
    <xf numFmtId="166" fontId="7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left" vertical="center"/>
    </xf>
    <xf numFmtId="166" fontId="7" fillId="0" borderId="0" xfId="0" applyNumberFormat="1" applyFon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/>
    </xf>
    <xf numFmtId="166" fontId="0" fillId="0" borderId="0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166" fontId="0" fillId="0" borderId="0" xfId="0" applyNumberFormat="1" applyBorder="1" applyAlignment="1">
      <alignment horizontal="center"/>
    </xf>
    <xf numFmtId="166" fontId="9" fillId="0" borderId="7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 applyBorder="1" applyAlignment="1">
      <alignment horizontal="center" vertical="center" wrapText="1"/>
    </xf>
    <xf numFmtId="166" fontId="12" fillId="0" borderId="0" xfId="0" applyNumberFormat="1" applyFont="1" applyFill="1" applyBorder="1" applyAlignment="1">
      <alignment horizontal="center" vertical="center"/>
    </xf>
    <xf numFmtId="166" fontId="9" fillId="0" borderId="9" xfId="0" applyNumberFormat="1" applyFont="1" applyFill="1" applyBorder="1" applyAlignment="1">
      <alignment horizontal="center" vertical="center" wrapText="1"/>
    </xf>
    <xf numFmtId="166" fontId="7" fillId="0" borderId="0" xfId="0" applyNumberFormat="1" applyFont="1" applyFill="1" applyBorder="1" applyAlignment="1">
      <alignment horizontal="center" vertical="center"/>
    </xf>
    <xf numFmtId="166" fontId="13" fillId="0" borderId="0" xfId="0" applyFont="1" applyAlignment="1">
      <alignment wrapText="1"/>
    </xf>
    <xf numFmtId="166" fontId="9" fillId="0" borderId="0" xfId="0" applyNumberFormat="1" applyFont="1" applyFill="1" applyBorder="1" applyAlignment="1">
      <alignment horizontal="left" vertical="center" wrapText="1"/>
    </xf>
    <xf numFmtId="166" fontId="5" fillId="0" borderId="0" xfId="0" applyNumberFormat="1" applyFont="1" applyFill="1" applyBorder="1" applyAlignment="1">
      <alignment horizontal="left" vertical="center" wrapText="1"/>
    </xf>
    <xf numFmtId="166" fontId="12" fillId="0" borderId="0" xfId="0" applyNumberFormat="1" applyFont="1" applyFill="1" applyBorder="1" applyAlignment="1">
      <alignment horizontal="left" vertical="center"/>
    </xf>
    <xf numFmtId="166" fontId="10" fillId="0" borderId="0" xfId="0" applyNumberFormat="1" applyFont="1" applyFill="1" applyBorder="1" applyAlignment="1">
      <alignment horizontal="left" vertical="center" wrapText="1"/>
    </xf>
    <xf numFmtId="166" fontId="15" fillId="0" borderId="0" xfId="0" applyFont="1"/>
    <xf numFmtId="10" fontId="0" fillId="0" borderId="0" xfId="0" applyNumberFormat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vertical="center" wrapText="1"/>
    </xf>
    <xf numFmtId="166" fontId="0" fillId="0" borderId="0" xfId="0" applyBorder="1"/>
    <xf numFmtId="166" fontId="18" fillId="0" borderId="2" xfId="0" applyNumberFormat="1" applyFont="1" applyFill="1" applyBorder="1" applyAlignment="1">
      <alignment horizontal="center" vertical="center" wrapText="1"/>
    </xf>
    <xf numFmtId="166" fontId="19" fillId="0" borderId="2" xfId="0" applyFont="1" applyBorder="1" applyAlignment="1">
      <alignment horizontal="center"/>
    </xf>
    <xf numFmtId="166" fontId="20" fillId="0" borderId="0" xfId="0" applyFont="1" applyBorder="1" applyAlignment="1"/>
    <xf numFmtId="166" fontId="19" fillId="0" borderId="2" xfId="0" applyFont="1" applyBorder="1" applyAlignment="1"/>
    <xf numFmtId="166" fontId="20" fillId="0" borderId="0" xfId="0" applyFont="1" applyBorder="1"/>
    <xf numFmtId="166" fontId="20" fillId="0" borderId="5" xfId="0" applyFont="1" applyBorder="1"/>
    <xf numFmtId="166" fontId="21" fillId="0" borderId="0" xfId="0" applyNumberFormat="1" applyFont="1" applyFill="1" applyBorder="1" applyAlignment="1">
      <alignment horizontal="center" vertical="center" wrapText="1"/>
    </xf>
    <xf numFmtId="166" fontId="22" fillId="0" borderId="0" xfId="0" applyFont="1"/>
    <xf numFmtId="166" fontId="0" fillId="0" borderId="0" xfId="0" applyAlignment="1">
      <alignment horizontal="center" vertical="center" wrapText="1"/>
    </xf>
    <xf numFmtId="166" fontId="0" fillId="0" borderId="0" xfId="0" applyBorder="1" applyAlignment="1">
      <alignment horizontal="center" vertical="center" wrapText="1"/>
    </xf>
    <xf numFmtId="166" fontId="6" fillId="0" borderId="1" xfId="0" applyFont="1" applyBorder="1" applyAlignment="1">
      <alignment horizontal="center" vertical="center" wrapText="1"/>
    </xf>
    <xf numFmtId="166" fontId="23" fillId="0" borderId="0" xfId="0" applyFont="1" applyBorder="1" applyAlignment="1">
      <alignment horizontal="center" vertical="center" wrapText="1"/>
    </xf>
    <xf numFmtId="166" fontId="19" fillId="0" borderId="9" xfId="0" applyNumberFormat="1" applyFont="1" applyFill="1" applyBorder="1" applyAlignment="1">
      <alignment horizontal="center" vertical="center" wrapText="1"/>
    </xf>
    <xf numFmtId="166" fontId="19" fillId="0" borderId="17" xfId="0" applyNumberFormat="1" applyFont="1" applyFill="1" applyBorder="1" applyAlignment="1">
      <alignment horizontal="center" vertical="center" wrapText="1"/>
    </xf>
    <xf numFmtId="166" fontId="0" fillId="0" borderId="9" xfId="0" applyBorder="1"/>
    <xf numFmtId="166" fontId="20" fillId="9" borderId="0" xfId="0" applyNumberFormat="1" applyFont="1" applyFill="1" applyBorder="1" applyAlignment="1">
      <alignment horizontal="center" vertical="center"/>
    </xf>
    <xf numFmtId="166" fontId="0" fillId="9" borderId="0" xfId="0" applyFill="1" applyBorder="1"/>
    <xf numFmtId="166" fontId="20" fillId="9" borderId="0" xfId="0" applyFont="1" applyFill="1" applyBorder="1" applyAlignment="1"/>
    <xf numFmtId="166" fontId="20" fillId="9" borderId="0" xfId="0" applyFont="1" applyFill="1" applyBorder="1"/>
    <xf numFmtId="166" fontId="20" fillId="0" borderId="11" xfId="0" applyFont="1" applyBorder="1" applyAlignment="1">
      <alignment horizontal="center" vertical="center" wrapText="1"/>
    </xf>
    <xf numFmtId="166" fontId="20" fillId="0" borderId="18" xfId="0" applyFont="1" applyBorder="1" applyAlignment="1">
      <alignment horizontal="center" vertical="center" wrapText="1"/>
    </xf>
    <xf numFmtId="166" fontId="20" fillId="0" borderId="15" xfId="0" applyFont="1" applyBorder="1" applyAlignment="1">
      <alignment horizontal="center" vertical="center" wrapText="1"/>
    </xf>
    <xf numFmtId="166" fontId="20" fillId="0" borderId="3" xfId="0" applyFont="1" applyBorder="1" applyAlignment="1">
      <alignment horizontal="center" vertical="center" wrapText="1"/>
    </xf>
    <xf numFmtId="1" fontId="0" fillId="0" borderId="0" xfId="0" applyNumberFormat="1" applyFill="1" applyBorder="1"/>
    <xf numFmtId="166" fontId="0" fillId="0" borderId="0" xfId="0" applyFill="1" applyBorder="1"/>
    <xf numFmtId="166" fontId="18" fillId="0" borderId="0" xfId="0" applyNumberFormat="1" applyFont="1" applyFill="1" applyBorder="1" applyAlignment="1">
      <alignment horizontal="center" vertical="center" wrapText="1"/>
    </xf>
    <xf numFmtId="166" fontId="19" fillId="0" borderId="0" xfId="0" applyNumberFormat="1" applyFont="1" applyBorder="1" applyAlignment="1">
      <alignment horizontal="center" vertical="center"/>
    </xf>
    <xf numFmtId="166" fontId="9" fillId="0" borderId="22" xfId="0" applyNumberFormat="1" applyFont="1" applyFill="1" applyBorder="1" applyAlignment="1">
      <alignment horizontal="center" vertical="center" wrapText="1"/>
    </xf>
    <xf numFmtId="166" fontId="5" fillId="11" borderId="25" xfId="0" applyNumberFormat="1" applyFont="1" applyFill="1" applyBorder="1" applyAlignment="1">
      <alignment horizontal="center" vertical="center"/>
    </xf>
    <xf numFmtId="166" fontId="5" fillId="7" borderId="26" xfId="0" applyNumberFormat="1" applyFont="1" applyFill="1" applyBorder="1" applyAlignment="1">
      <alignment horizontal="center" vertical="center" wrapText="1"/>
    </xf>
    <xf numFmtId="166" fontId="9" fillId="0" borderId="2" xfId="0" applyNumberFormat="1" applyFont="1" applyFill="1" applyBorder="1" applyAlignment="1">
      <alignment horizontal="center" vertical="center"/>
    </xf>
    <xf numFmtId="166" fontId="0" fillId="11" borderId="27" xfId="0" applyFill="1" applyBorder="1" applyAlignment="1">
      <alignment horizontal="center" vertical="center"/>
    </xf>
    <xf numFmtId="166" fontId="5" fillId="7" borderId="28" xfId="0" applyNumberFormat="1" applyFont="1" applyFill="1" applyBorder="1" applyAlignment="1">
      <alignment horizontal="center" vertical="center" wrapText="1"/>
    </xf>
    <xf numFmtId="166" fontId="9" fillId="0" borderId="12" xfId="0" applyNumberFormat="1" applyFont="1" applyFill="1" applyBorder="1" applyAlignment="1">
      <alignment horizontal="center" vertical="center" wrapText="1"/>
    </xf>
    <xf numFmtId="9" fontId="14" fillId="0" borderId="23" xfId="0" applyNumberFormat="1" applyFont="1" applyFill="1" applyBorder="1" applyAlignment="1">
      <alignment horizontal="center" vertical="center"/>
    </xf>
    <xf numFmtId="166" fontId="9" fillId="0" borderId="9" xfId="0" applyNumberFormat="1" applyFont="1" applyBorder="1" applyAlignment="1">
      <alignment horizontal="center" vertical="center" wrapText="1"/>
    </xf>
    <xf numFmtId="166" fontId="5" fillId="0" borderId="31" xfId="0" applyNumberFormat="1" applyFont="1" applyFill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9" fillId="0" borderId="0" xfId="0" applyNumberFormat="1" applyFont="1" applyBorder="1" applyAlignment="1">
      <alignment horizontal="center" vertical="center" wrapText="1"/>
    </xf>
    <xf numFmtId="9" fontId="5" fillId="0" borderId="0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horizontal="center" vertical="center" wrapText="1"/>
    </xf>
    <xf numFmtId="166" fontId="14" fillId="0" borderId="0" xfId="0" applyNumberFormat="1" applyFont="1" applyBorder="1" applyAlignment="1">
      <alignment horizontal="center" vertical="center"/>
    </xf>
    <xf numFmtId="9" fontId="14" fillId="0" borderId="0" xfId="0" applyNumberFormat="1" applyFont="1" applyBorder="1" applyAlignment="1">
      <alignment horizontal="center" vertical="center"/>
    </xf>
    <xf numFmtId="166" fontId="9" fillId="0" borderId="0" xfId="0" quotePrefix="1" applyNumberFormat="1" applyFont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166" fontId="0" fillId="0" borderId="0" xfId="0" applyFill="1" applyBorder="1" applyAlignment="1">
      <alignment horizontal="center" vertical="center" wrapText="1"/>
    </xf>
    <xf numFmtId="166" fontId="26" fillId="0" borderId="0" xfId="0" applyFont="1"/>
    <xf numFmtId="166" fontId="5" fillId="0" borderId="0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166" fontId="5" fillId="7" borderId="36" xfId="0" applyNumberFormat="1" applyFont="1" applyFill="1" applyBorder="1" applyAlignment="1">
      <alignment horizontal="center" vertical="center" wrapText="1"/>
    </xf>
    <xf numFmtId="0" fontId="14" fillId="0" borderId="14" xfId="0" applyNumberFormat="1" applyFont="1" applyBorder="1" applyAlignment="1">
      <alignment horizontal="center" vertical="center"/>
    </xf>
    <xf numFmtId="0" fontId="20" fillId="0" borderId="3" xfId="0" applyNumberFormat="1" applyFont="1" applyBorder="1" applyAlignment="1"/>
    <xf numFmtId="0" fontId="28" fillId="0" borderId="1" xfId="0" applyNumberFormat="1" applyFont="1" applyBorder="1" applyAlignment="1">
      <alignment horizontal="center" vertical="top" wrapText="1"/>
    </xf>
    <xf numFmtId="166" fontId="28" fillId="0" borderId="0" xfId="0" applyFont="1" applyBorder="1" applyAlignment="1">
      <alignment vertical="top" wrapText="1"/>
    </xf>
    <xf numFmtId="166" fontId="28" fillId="0" borderId="0" xfId="0" applyFont="1" applyFill="1" applyBorder="1" applyAlignment="1">
      <alignment vertical="top" wrapText="1"/>
    </xf>
    <xf numFmtId="0" fontId="28" fillId="0" borderId="16" xfId="0" applyNumberFormat="1" applyFont="1" applyBorder="1" applyAlignment="1">
      <alignment horizontal="center" vertical="top" wrapText="1"/>
    </xf>
    <xf numFmtId="166" fontId="18" fillId="0" borderId="5" xfId="0" applyNumberFormat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3" xfId="0" applyNumberFormat="1" applyFont="1" applyFill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166" fontId="29" fillId="20" borderId="11" xfId="0" applyFont="1" applyFill="1" applyBorder="1" applyAlignment="1">
      <alignment vertical="top" wrapText="1"/>
    </xf>
    <xf numFmtId="166" fontId="28" fillId="0" borderId="2" xfId="0" applyFont="1" applyBorder="1" applyAlignment="1">
      <alignment vertical="top" wrapText="1"/>
    </xf>
    <xf numFmtId="0" fontId="28" fillId="0" borderId="3" xfId="0" applyNumberFormat="1" applyFont="1" applyBorder="1" applyAlignment="1">
      <alignment horizontal="center" vertical="top" wrapText="1"/>
    </xf>
    <xf numFmtId="166" fontId="28" fillId="0" borderId="22" xfId="0" applyFont="1" applyBorder="1" applyAlignment="1">
      <alignment vertical="top" wrapText="1"/>
    </xf>
    <xf numFmtId="0" fontId="28" fillId="0" borderId="24" xfId="0" applyNumberFormat="1" applyFont="1" applyBorder="1" applyAlignment="1">
      <alignment horizontal="center" vertical="top" wrapText="1"/>
    </xf>
    <xf numFmtId="166" fontId="28" fillId="21" borderId="5" xfId="0" applyFont="1" applyFill="1" applyBorder="1" applyAlignment="1">
      <alignment vertical="top" wrapText="1"/>
    </xf>
    <xf numFmtId="0" fontId="30" fillId="21" borderId="4" xfId="0" applyNumberFormat="1" applyFont="1" applyFill="1" applyBorder="1" applyAlignment="1">
      <alignment horizontal="center" vertical="top" wrapText="1"/>
    </xf>
    <xf numFmtId="0" fontId="30" fillId="21" borderId="6" xfId="0" applyNumberFormat="1" applyFont="1" applyFill="1" applyBorder="1" applyAlignment="1">
      <alignment horizontal="center" vertical="top" wrapText="1"/>
    </xf>
    <xf numFmtId="166" fontId="28" fillId="0" borderId="11" xfId="0" applyFont="1" applyBorder="1" applyAlignment="1">
      <alignment vertical="top" wrapText="1"/>
    </xf>
    <xf numFmtId="166" fontId="5" fillId="0" borderId="0" xfId="0" applyNumberFormat="1" applyFont="1" applyFill="1" applyBorder="1" applyAlignment="1">
      <alignment horizontal="center" vertical="center" wrapText="1"/>
    </xf>
    <xf numFmtId="166" fontId="0" fillId="0" borderId="0" xfId="0" applyAlignment="1">
      <alignment horizontal="center" vertical="center"/>
    </xf>
    <xf numFmtId="0" fontId="7" fillId="0" borderId="20" xfId="0" applyNumberFormat="1" applyFont="1" applyBorder="1" applyAlignment="1">
      <alignment horizontal="center" vertical="center"/>
    </xf>
    <xf numFmtId="166" fontId="19" fillId="0" borderId="5" xfId="0" applyFont="1" applyFill="1" applyBorder="1" applyAlignment="1">
      <alignment horizontal="left"/>
    </xf>
    <xf numFmtId="166" fontId="32" fillId="0" borderId="0" xfId="0" applyNumberFormat="1" applyFont="1" applyBorder="1" applyAlignment="1">
      <alignment horizontal="center" vertical="center" wrapText="1"/>
    </xf>
    <xf numFmtId="166" fontId="33" fillId="0" borderId="1" xfId="0" applyNumberFormat="1" applyFont="1" applyBorder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166" fontId="32" fillId="0" borderId="0" xfId="0" applyNumberFormat="1" applyFont="1" applyFill="1" applyBorder="1" applyAlignment="1">
      <alignment horizontal="center" vertical="center" wrapText="1"/>
    </xf>
    <xf numFmtId="166" fontId="33" fillId="0" borderId="1" xfId="0" applyNumberFormat="1" applyFont="1" applyFill="1" applyBorder="1" applyAlignment="1">
      <alignment horizontal="center" vertical="center" wrapText="1"/>
    </xf>
    <xf numFmtId="166" fontId="32" fillId="0" borderId="1" xfId="0" applyNumberFormat="1" applyFont="1" applyFill="1" applyBorder="1" applyAlignment="1">
      <alignment horizontal="center" vertical="center" wrapText="1"/>
    </xf>
    <xf numFmtId="1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Border="1" applyAlignment="1">
      <alignment horizontal="center" vertical="center" wrapText="1"/>
    </xf>
    <xf numFmtId="166" fontId="33" fillId="14" borderId="1" xfId="0" applyNumberFormat="1" applyFont="1" applyFill="1" applyBorder="1" applyAlignment="1">
      <alignment horizontal="center" vertical="center" wrapText="1"/>
    </xf>
    <xf numFmtId="166" fontId="32" fillId="14" borderId="1" xfId="0" applyNumberFormat="1" applyFont="1" applyFill="1" applyBorder="1" applyAlignment="1">
      <alignment horizontal="center" vertical="center" wrapText="1"/>
    </xf>
    <xf numFmtId="1" fontId="33" fillId="14" borderId="1" xfId="0" applyNumberFormat="1" applyFont="1" applyFill="1" applyBorder="1" applyAlignment="1">
      <alignment horizontal="center" vertical="center" wrapText="1"/>
    </xf>
    <xf numFmtId="0" fontId="33" fillId="14" borderId="1" xfId="0" applyNumberFormat="1" applyFont="1" applyFill="1" applyBorder="1" applyAlignment="1">
      <alignment horizontal="center" vertical="center" wrapText="1"/>
    </xf>
    <xf numFmtId="0" fontId="34" fillId="0" borderId="1" xfId="0" applyNumberFormat="1" applyFont="1" applyFill="1" applyBorder="1" applyAlignment="1">
      <alignment horizontal="center" vertical="center" wrapText="1"/>
    </xf>
    <xf numFmtId="166" fontId="33" fillId="0" borderId="0" xfId="0" applyNumberFormat="1" applyFont="1" applyBorder="1" applyAlignment="1">
      <alignment horizontal="center" vertical="center" wrapText="1"/>
    </xf>
    <xf numFmtId="0" fontId="33" fillId="4" borderId="1" xfId="0" applyNumberFormat="1" applyFont="1" applyFill="1" applyBorder="1" applyAlignment="1">
      <alignment horizontal="center" vertical="center" wrapText="1"/>
    </xf>
    <xf numFmtId="166" fontId="33" fillId="4" borderId="1" xfId="0" applyNumberFormat="1" applyFont="1" applyFill="1" applyBorder="1" applyAlignment="1">
      <alignment horizontal="center" vertical="center" wrapText="1"/>
    </xf>
    <xf numFmtId="49" fontId="33" fillId="4" borderId="1" xfId="0" applyNumberFormat="1" applyFont="1" applyFill="1" applyBorder="1" applyAlignment="1">
      <alignment horizontal="center" vertical="center" wrapText="1"/>
    </xf>
    <xf numFmtId="164" fontId="33" fillId="4" borderId="1" xfId="0" applyNumberFormat="1" applyFont="1" applyFill="1" applyBorder="1" applyAlignment="1">
      <alignment horizontal="center" vertical="center" wrapText="1"/>
    </xf>
    <xf numFmtId="0" fontId="32" fillId="0" borderId="0" xfId="0" applyNumberFormat="1" applyFont="1" applyBorder="1" applyAlignment="1">
      <alignment horizontal="center" vertical="center" wrapText="1"/>
    </xf>
    <xf numFmtId="0" fontId="33" fillId="13" borderId="1" xfId="0" applyNumberFormat="1" applyFont="1" applyFill="1" applyBorder="1" applyAlignment="1">
      <alignment horizontal="center" vertical="center" wrapText="1"/>
    </xf>
    <xf numFmtId="0" fontId="32" fillId="0" borderId="1" xfId="0" applyNumberFormat="1" applyFont="1" applyBorder="1" applyAlignment="1">
      <alignment horizontal="center" vertical="center" wrapText="1"/>
    </xf>
    <xf numFmtId="164" fontId="32" fillId="0" borderId="1" xfId="0" applyNumberFormat="1" applyFont="1" applyBorder="1" applyAlignment="1">
      <alignment horizontal="center" vertical="center" wrapText="1"/>
    </xf>
    <xf numFmtId="0" fontId="32" fillId="0" borderId="1" xfId="0" applyNumberFormat="1" applyFont="1" applyFill="1" applyBorder="1" applyAlignment="1">
      <alignment horizontal="center" vertical="center" wrapText="1"/>
    </xf>
    <xf numFmtId="164" fontId="32" fillId="0" borderId="1" xfId="0" applyNumberFormat="1" applyFont="1" applyFill="1" applyBorder="1" applyAlignment="1">
      <alignment horizontal="center" vertical="center" wrapText="1"/>
    </xf>
    <xf numFmtId="17" fontId="32" fillId="0" borderId="1" xfId="0" applyNumberFormat="1" applyFont="1" applyFill="1" applyBorder="1" applyAlignment="1">
      <alignment horizontal="center" vertical="center" wrapText="1"/>
    </xf>
    <xf numFmtId="0" fontId="32" fillId="14" borderId="1" xfId="0" applyNumberFormat="1" applyFont="1" applyFill="1" applyBorder="1" applyAlignment="1">
      <alignment horizontal="center" vertical="center" wrapText="1"/>
    </xf>
    <xf numFmtId="164" fontId="32" fillId="14" borderId="1" xfId="0" applyNumberFormat="1" applyFont="1" applyFill="1" applyBorder="1" applyAlignment="1">
      <alignment horizontal="center" vertical="center" wrapText="1"/>
    </xf>
    <xf numFmtId="0" fontId="33" fillId="0" borderId="0" xfId="0" applyNumberFormat="1" applyFont="1" applyBorder="1" applyAlignment="1">
      <alignment horizontal="center" vertical="center" wrapText="1"/>
    </xf>
    <xf numFmtId="164" fontId="32" fillId="0" borderId="0" xfId="0" applyNumberFormat="1" applyFont="1" applyBorder="1" applyAlignment="1">
      <alignment horizontal="center" vertical="center" wrapText="1"/>
    </xf>
    <xf numFmtId="17" fontId="32" fillId="0" borderId="0" xfId="0" applyNumberFormat="1" applyFont="1" applyFill="1" applyBorder="1" applyAlignment="1">
      <alignment horizontal="center" vertical="center" wrapText="1"/>
    </xf>
    <xf numFmtId="0" fontId="33" fillId="13" borderId="0" xfId="0" applyNumberFormat="1" applyFont="1" applyFill="1" applyBorder="1" applyAlignment="1">
      <alignment horizontal="center" vertical="center" wrapText="1"/>
    </xf>
    <xf numFmtId="166" fontId="20" fillId="0" borderId="1" xfId="0" applyFont="1" applyBorder="1" applyAlignment="1">
      <alignment horizontal="center" vertical="center" wrapText="1"/>
    </xf>
    <xf numFmtId="166" fontId="19" fillId="0" borderId="5" xfId="0" applyFont="1" applyFill="1" applyBorder="1" applyAlignment="1">
      <alignment horizontal="center"/>
    </xf>
    <xf numFmtId="0" fontId="20" fillId="0" borderId="6" xfId="0" applyNumberFormat="1" applyFont="1" applyFill="1" applyBorder="1"/>
    <xf numFmtId="166" fontId="19" fillId="0" borderId="7" xfId="0" applyFont="1" applyBorder="1" applyAlignment="1">
      <alignment horizontal="center"/>
    </xf>
    <xf numFmtId="0" fontId="20" fillId="0" borderId="8" xfId="0" applyNumberFormat="1" applyFont="1" applyBorder="1"/>
    <xf numFmtId="166" fontId="19" fillId="0" borderId="38" xfId="0" applyNumberFormat="1" applyFont="1" applyFill="1" applyBorder="1" applyAlignment="1">
      <alignment horizontal="center" vertical="center" wrapText="1"/>
    </xf>
    <xf numFmtId="166" fontId="0" fillId="0" borderId="3" xfId="0" applyBorder="1"/>
    <xf numFmtId="166" fontId="19" fillId="0" borderId="19" xfId="0" applyNumberFormat="1" applyFont="1" applyFill="1" applyBorder="1" applyAlignment="1">
      <alignment horizontal="center" vertical="center" wrapText="1"/>
    </xf>
    <xf numFmtId="166" fontId="0" fillId="0" borderId="19" xfId="0" applyBorder="1"/>
    <xf numFmtId="0" fontId="20" fillId="0" borderId="6" xfId="0" applyNumberFormat="1" applyFont="1" applyBorder="1" applyAlignment="1"/>
    <xf numFmtId="166" fontId="19" fillId="0" borderId="7" xfId="0" applyFont="1" applyBorder="1" applyAlignment="1"/>
    <xf numFmtId="0" fontId="20" fillId="0" borderId="8" xfId="0" applyNumberFormat="1" applyFont="1" applyBorder="1" applyAlignment="1"/>
    <xf numFmtId="166" fontId="19" fillId="0" borderId="2" xfId="0" applyFont="1" applyBorder="1" applyAlignment="1">
      <alignment wrapText="1"/>
    </xf>
    <xf numFmtId="166" fontId="20" fillId="9" borderId="39" xfId="0" applyFont="1" applyFill="1" applyBorder="1" applyAlignment="1"/>
    <xf numFmtId="166" fontId="18" fillId="0" borderId="7" xfId="0" applyNumberFormat="1" applyFont="1" applyFill="1" applyBorder="1" applyAlignment="1">
      <alignment horizontal="center" vertical="center" wrapText="1"/>
    </xf>
    <xf numFmtId="0" fontId="19" fillId="0" borderId="8" xfId="0" applyNumberFormat="1" applyFont="1" applyBorder="1" applyAlignment="1">
      <alignment horizontal="center" vertical="center"/>
    </xf>
    <xf numFmtId="166" fontId="20" fillId="0" borderId="7" xfId="0" applyFont="1" applyBorder="1"/>
    <xf numFmtId="166" fontId="5" fillId="7" borderId="10" xfId="0" applyNumberFormat="1" applyFont="1" applyFill="1" applyBorder="1" applyAlignment="1">
      <alignment horizontal="center" vertical="center" wrapText="1"/>
    </xf>
    <xf numFmtId="165" fontId="14" fillId="0" borderId="9" xfId="0" applyNumberFormat="1" applyFont="1" applyBorder="1" applyAlignment="1">
      <alignment horizontal="center" vertical="center"/>
    </xf>
    <xf numFmtId="165" fontId="14" fillId="0" borderId="41" xfId="0" applyNumberFormat="1" applyFont="1" applyBorder="1" applyAlignment="1">
      <alignment horizontal="center" vertical="center"/>
    </xf>
    <xf numFmtId="9" fontId="14" fillId="0" borderId="36" xfId="0" applyNumberFormat="1" applyFont="1" applyBorder="1" applyAlignment="1">
      <alignment horizontal="center" vertical="center"/>
    </xf>
    <xf numFmtId="166" fontId="5" fillId="7" borderId="10" xfId="0" applyNumberFormat="1" applyFont="1" applyFill="1" applyBorder="1" applyAlignment="1">
      <alignment horizontal="center" vertical="center"/>
    </xf>
    <xf numFmtId="165" fontId="5" fillId="0" borderId="9" xfId="0" applyNumberFormat="1" applyFont="1" applyFill="1" applyBorder="1" applyAlignment="1">
      <alignment horizontal="center" vertical="center" wrapText="1"/>
    </xf>
    <xf numFmtId="9" fontId="12" fillId="0" borderId="19" xfId="0" applyNumberFormat="1" applyFont="1" applyFill="1" applyBorder="1" applyAlignment="1">
      <alignment horizontal="center" vertical="center" wrapText="1"/>
    </xf>
    <xf numFmtId="9" fontId="7" fillId="0" borderId="36" xfId="0" applyNumberFormat="1" applyFont="1" applyBorder="1" applyAlignment="1">
      <alignment horizontal="center" vertical="center"/>
    </xf>
    <xf numFmtId="166" fontId="9" fillId="0" borderId="38" xfId="0" applyNumberFormat="1" applyFont="1" applyFill="1" applyBorder="1" applyAlignment="1">
      <alignment horizontal="center" vertical="center" wrapText="1"/>
    </xf>
    <xf numFmtId="9" fontId="5" fillId="0" borderId="9" xfId="0" applyNumberFormat="1" applyFont="1" applyFill="1" applyBorder="1" applyAlignment="1">
      <alignment horizontal="center" vertical="center" wrapText="1"/>
    </xf>
    <xf numFmtId="9" fontId="5" fillId="0" borderId="19" xfId="0" applyNumberFormat="1" applyFont="1" applyBorder="1" applyAlignment="1">
      <alignment horizontal="center" vertical="center" wrapText="1"/>
    </xf>
    <xf numFmtId="165" fontId="5" fillId="0" borderId="38" xfId="0" applyNumberFormat="1" applyFont="1" applyBorder="1" applyAlignment="1">
      <alignment horizontal="center" vertical="center" wrapText="1"/>
    </xf>
    <xf numFmtId="165" fontId="5" fillId="0" borderId="9" xfId="0" applyNumberFormat="1" applyFont="1" applyBorder="1" applyAlignment="1">
      <alignment horizontal="center" vertical="center" wrapText="1"/>
    </xf>
    <xf numFmtId="165" fontId="5" fillId="0" borderId="19" xfId="0" applyNumberFormat="1" applyFont="1" applyBorder="1" applyAlignment="1">
      <alignment horizontal="center" vertical="center" wrapText="1"/>
    </xf>
    <xf numFmtId="165" fontId="5" fillId="0" borderId="41" xfId="0" applyNumberFormat="1" applyFont="1" applyFill="1" applyBorder="1" applyAlignment="1">
      <alignment horizontal="center" vertical="center" wrapText="1"/>
    </xf>
    <xf numFmtId="1" fontId="0" fillId="0" borderId="42" xfId="0" applyNumberFormat="1" applyBorder="1" applyAlignment="1">
      <alignment horizontal="center" vertical="center"/>
    </xf>
    <xf numFmtId="9" fontId="5" fillId="0" borderId="9" xfId="2" applyFont="1" applyFill="1" applyBorder="1" applyAlignment="1">
      <alignment horizontal="center" vertical="center" wrapText="1"/>
    </xf>
    <xf numFmtId="9" fontId="5" fillId="0" borderId="19" xfId="2" applyFont="1" applyFill="1" applyBorder="1" applyAlignment="1">
      <alignment horizontal="center" vertical="center" wrapText="1"/>
    </xf>
    <xf numFmtId="9" fontId="5" fillId="0" borderId="36" xfId="0" applyNumberFormat="1" applyFont="1" applyFill="1" applyBorder="1" applyAlignment="1">
      <alignment horizontal="center" vertical="center" wrapText="1"/>
    </xf>
    <xf numFmtId="9" fontId="5" fillId="0" borderId="9" xfId="0" applyNumberFormat="1" applyFont="1" applyBorder="1" applyAlignment="1">
      <alignment horizontal="center" vertical="center" wrapText="1"/>
    </xf>
    <xf numFmtId="9" fontId="5" fillId="0" borderId="41" xfId="0" applyNumberFormat="1" applyFont="1" applyBorder="1" applyAlignment="1">
      <alignment horizontal="center" vertical="center" wrapText="1"/>
    </xf>
    <xf numFmtId="9" fontId="5" fillId="0" borderId="36" xfId="0" applyNumberFormat="1" applyFont="1" applyBorder="1" applyAlignment="1">
      <alignment horizontal="center" vertical="center" wrapText="1"/>
    </xf>
    <xf numFmtId="166" fontId="9" fillId="0" borderId="44" xfId="0" applyNumberFormat="1" applyFont="1" applyBorder="1" applyAlignment="1">
      <alignment horizontal="center" vertical="center"/>
    </xf>
    <xf numFmtId="166" fontId="9" fillId="0" borderId="45" xfId="0" applyNumberFormat="1" applyFont="1" applyBorder="1" applyAlignment="1">
      <alignment horizontal="center" vertical="center"/>
    </xf>
    <xf numFmtId="166" fontId="5" fillId="11" borderId="20" xfId="0" applyNumberFormat="1" applyFont="1" applyFill="1" applyBorder="1" applyAlignment="1">
      <alignment horizontal="center" vertical="center"/>
    </xf>
    <xf numFmtId="166" fontId="0" fillId="11" borderId="21" xfId="0" applyFill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166" fontId="5" fillId="11" borderId="21" xfId="0" applyNumberFormat="1" applyFont="1" applyFill="1" applyBorder="1" applyAlignment="1">
      <alignment horizontal="center" vertical="center"/>
    </xf>
    <xf numFmtId="166" fontId="9" fillId="0" borderId="14" xfId="0" applyNumberFormat="1" applyFont="1" applyFill="1" applyBorder="1" applyAlignment="1">
      <alignment horizontal="center" vertical="center" wrapText="1"/>
    </xf>
    <xf numFmtId="166" fontId="9" fillId="0" borderId="44" xfId="0" applyNumberFormat="1" applyFont="1" applyFill="1" applyBorder="1" applyAlignment="1">
      <alignment horizontal="center" vertical="center" wrapText="1"/>
    </xf>
    <xf numFmtId="166" fontId="9" fillId="0" borderId="44" xfId="0" applyNumberFormat="1" applyFont="1" applyBorder="1" applyAlignment="1">
      <alignment horizontal="center" vertical="center" wrapText="1"/>
    </xf>
    <xf numFmtId="166" fontId="9" fillId="18" borderId="46" xfId="0" applyNumberFormat="1" applyFont="1" applyFill="1" applyBorder="1" applyAlignment="1">
      <alignment vertical="center" wrapText="1"/>
    </xf>
    <xf numFmtId="166" fontId="9" fillId="17" borderId="47" xfId="0" applyNumberFormat="1" applyFont="1" applyFill="1" applyBorder="1" applyAlignment="1">
      <alignment vertical="center" wrapText="1"/>
    </xf>
    <xf numFmtId="166" fontId="9" fillId="15" borderId="47" xfId="0" applyNumberFormat="1" applyFont="1" applyFill="1" applyBorder="1" applyAlignment="1">
      <alignment vertical="center" wrapText="1"/>
    </xf>
    <xf numFmtId="166" fontId="9" fillId="19" borderId="47" xfId="0" applyNumberFormat="1" applyFont="1" applyFill="1" applyBorder="1" applyAlignment="1">
      <alignment vertical="center" wrapText="1"/>
    </xf>
    <xf numFmtId="166" fontId="9" fillId="16" borderId="47" xfId="0" applyNumberFormat="1" applyFont="1" applyFill="1" applyBorder="1" applyAlignment="1">
      <alignment vertical="center" wrapText="1"/>
    </xf>
    <xf numFmtId="166" fontId="9" fillId="0" borderId="47" xfId="0" applyNumberFormat="1" applyFont="1" applyFill="1" applyBorder="1" applyAlignment="1">
      <alignment vertical="center" wrapText="1"/>
    </xf>
    <xf numFmtId="166" fontId="24" fillId="0" borderId="47" xfId="0" applyNumberFormat="1" applyFont="1" applyBorder="1" applyAlignment="1">
      <alignment horizontal="center" vertical="center" wrapText="1"/>
    </xf>
    <xf numFmtId="166" fontId="0" fillId="0" borderId="47" xfId="0" applyBorder="1"/>
    <xf numFmtId="166" fontId="11" fillId="0" borderId="47" xfId="0" applyNumberFormat="1" applyFont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166" fontId="9" fillId="0" borderId="48" xfId="0" applyNumberFormat="1" applyFont="1" applyFill="1" applyBorder="1" applyAlignment="1">
      <alignment horizontal="center" vertical="center" wrapText="1"/>
    </xf>
    <xf numFmtId="166" fontId="5" fillId="0" borderId="20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/>
    </xf>
    <xf numFmtId="166" fontId="9" fillId="0" borderId="14" xfId="0" applyNumberFormat="1" applyFont="1" applyBorder="1" applyAlignment="1">
      <alignment horizontal="center" vertical="center" wrapText="1"/>
    </xf>
    <xf numFmtId="166" fontId="5" fillId="0" borderId="45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Border="1" applyAlignment="1">
      <alignment horizontal="center" vertical="center" wrapText="1"/>
    </xf>
    <xf numFmtId="0" fontId="5" fillId="0" borderId="19" xfId="0" applyNumberFormat="1" applyFont="1" applyBorder="1" applyAlignment="1">
      <alignment horizontal="center" vertical="center" wrapText="1"/>
    </xf>
    <xf numFmtId="166" fontId="9" fillId="0" borderId="48" xfId="0" applyNumberFormat="1" applyFont="1" applyBorder="1" applyAlignment="1">
      <alignment horizontal="center" vertical="center"/>
    </xf>
    <xf numFmtId="166" fontId="9" fillId="0" borderId="20" xfId="0" applyNumberFormat="1" applyFont="1" applyBorder="1" applyAlignment="1">
      <alignment horizontal="center" vertical="center"/>
    </xf>
    <xf numFmtId="0" fontId="9" fillId="0" borderId="10" xfId="0" quotePrefix="1" applyNumberFormat="1" applyFont="1" applyBorder="1" applyAlignment="1">
      <alignment horizontal="center" vertical="center"/>
    </xf>
    <xf numFmtId="0" fontId="9" fillId="0" borderId="9" xfId="0" quotePrefix="1" applyNumberFormat="1" applyFont="1" applyBorder="1" applyAlignment="1">
      <alignment horizontal="center" vertical="center"/>
    </xf>
    <xf numFmtId="0" fontId="9" fillId="0" borderId="36" xfId="0" applyNumberFormat="1" applyFont="1" applyBorder="1" applyAlignment="1">
      <alignment horizontal="center" vertical="center"/>
    </xf>
    <xf numFmtId="166" fontId="12" fillId="0" borderId="20" xfId="0" applyNumberFormat="1" applyFont="1" applyFill="1" applyBorder="1" applyAlignment="1">
      <alignment horizontal="center" vertical="center"/>
    </xf>
    <xf numFmtId="0" fontId="14" fillId="0" borderId="10" xfId="0" applyNumberFormat="1" applyFont="1" applyBorder="1" applyAlignment="1">
      <alignment horizontal="center" vertical="center"/>
    </xf>
    <xf numFmtId="0" fontId="0" fillId="0" borderId="36" xfId="0" applyNumberFormat="1" applyBorder="1" applyAlignment="1">
      <alignment horizontal="center" vertical="center"/>
    </xf>
    <xf numFmtId="166" fontId="9" fillId="0" borderId="14" xfId="0" applyNumberFormat="1" applyFont="1" applyBorder="1" applyAlignment="1">
      <alignment horizontal="center" vertical="center"/>
    </xf>
    <xf numFmtId="166" fontId="0" fillId="0" borderId="45" xfId="0" applyNumberFormat="1" applyBorder="1" applyAlignment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166" fontId="24" fillId="0" borderId="20" xfId="0" applyNumberFormat="1" applyFont="1" applyBorder="1" applyAlignment="1">
      <alignment horizontal="center" vertical="center" wrapText="1"/>
    </xf>
    <xf numFmtId="166" fontId="9" fillId="3" borderId="46" xfId="0" applyNumberFormat="1" applyFont="1" applyFill="1" applyBorder="1" applyAlignment="1">
      <alignment vertical="center" wrapText="1"/>
    </xf>
    <xf numFmtId="166" fontId="9" fillId="2" borderId="47" xfId="0" applyNumberFormat="1" applyFont="1" applyFill="1" applyBorder="1" applyAlignment="1">
      <alignment vertical="center" wrapText="1"/>
    </xf>
    <xf numFmtId="166" fontId="9" fillId="5" borderId="47" xfId="0" applyNumberFormat="1" applyFont="1" applyFill="1" applyBorder="1" applyAlignment="1">
      <alignment vertical="center" wrapText="1"/>
    </xf>
    <xf numFmtId="166" fontId="9" fillId="6" borderId="47" xfId="0" applyNumberFormat="1" applyFont="1" applyFill="1" applyBorder="1" applyAlignment="1">
      <alignment vertical="center" wrapText="1"/>
    </xf>
    <xf numFmtId="166" fontId="9" fillId="8" borderId="47" xfId="0" applyNumberFormat="1" applyFont="1" applyFill="1" applyBorder="1" applyAlignment="1">
      <alignment vertical="center" wrapText="1"/>
    </xf>
    <xf numFmtId="166" fontId="24" fillId="0" borderId="49" xfId="0" applyNumberFormat="1" applyFont="1" applyBorder="1" applyAlignment="1">
      <alignment horizontal="center" vertical="center" wrapText="1"/>
    </xf>
    <xf numFmtId="166" fontId="0" fillId="0" borderId="32" xfId="0" applyBorder="1"/>
    <xf numFmtId="0" fontId="5" fillId="0" borderId="38" xfId="0" applyNumberFormat="1" applyFont="1" applyFill="1" applyBorder="1" applyAlignment="1">
      <alignment horizontal="center" vertical="center" wrapText="1"/>
    </xf>
    <xf numFmtId="0" fontId="24" fillId="0" borderId="38" xfId="0" applyNumberFormat="1" applyFont="1" applyFill="1" applyBorder="1" applyAlignment="1">
      <alignment horizontal="center" vertical="center" wrapText="1"/>
    </xf>
    <xf numFmtId="0" fontId="9" fillId="0" borderId="38" xfId="0" applyNumberFormat="1" applyFont="1" applyBorder="1" applyAlignment="1">
      <alignment horizontal="center" vertical="center"/>
    </xf>
    <xf numFmtId="166" fontId="25" fillId="7" borderId="23" xfId="0" applyFont="1" applyFill="1" applyBorder="1" applyAlignment="1">
      <alignment horizontal="center"/>
    </xf>
    <xf numFmtId="166" fontId="9" fillId="0" borderId="48" xfId="0" applyNumberFormat="1" applyFont="1" applyBorder="1" applyAlignment="1">
      <alignment horizontal="center" vertical="center" wrapText="1"/>
    </xf>
    <xf numFmtId="0" fontId="9" fillId="0" borderId="36" xfId="0" applyNumberFormat="1" applyFont="1" applyBorder="1" applyAlignment="1">
      <alignment horizontal="center"/>
    </xf>
    <xf numFmtId="9" fontId="0" fillId="0" borderId="21" xfId="0" applyNumberFormat="1" applyBorder="1"/>
    <xf numFmtId="1" fontId="0" fillId="0" borderId="36" xfId="0" applyNumberFormat="1" applyBorder="1"/>
    <xf numFmtId="166" fontId="9" fillId="0" borderId="10" xfId="0" applyNumberFormat="1" applyFont="1" applyBorder="1" applyAlignment="1">
      <alignment horizontal="center" vertical="center" wrapText="1"/>
    </xf>
    <xf numFmtId="166" fontId="9" fillId="0" borderId="9" xfId="0" applyNumberFormat="1" applyFont="1" applyBorder="1" applyAlignment="1">
      <alignment horizontal="center" vertical="center"/>
    </xf>
    <xf numFmtId="166" fontId="9" fillId="0" borderId="19" xfId="0" applyNumberFormat="1" applyFont="1" applyBorder="1" applyAlignment="1">
      <alignment horizontal="center" vertical="center"/>
    </xf>
    <xf numFmtId="9" fontId="5" fillId="0" borderId="0" xfId="0" applyNumberFormat="1" applyFont="1" applyBorder="1" applyAlignment="1">
      <alignment horizontal="center" vertical="center" wrapText="1"/>
    </xf>
    <xf numFmtId="165" fontId="0" fillId="0" borderId="34" xfId="0" applyNumberFormat="1" applyBorder="1"/>
    <xf numFmtId="1" fontId="9" fillId="0" borderId="10" xfId="0" applyNumberFormat="1" applyFont="1" applyFill="1" applyBorder="1" applyAlignment="1">
      <alignment horizontal="center" vertical="center" wrapText="1"/>
    </xf>
    <xf numFmtId="1" fontId="9" fillId="0" borderId="9" xfId="0" applyNumberFormat="1" applyFont="1" applyFill="1" applyBorder="1" applyAlignment="1">
      <alignment horizontal="center" vertical="center" wrapText="1"/>
    </xf>
    <xf numFmtId="1" fontId="9" fillId="0" borderId="9" xfId="0" quotePrefix="1" applyNumberFormat="1" applyFont="1" applyBorder="1" applyAlignment="1">
      <alignment horizontal="center" vertical="center"/>
    </xf>
    <xf numFmtId="1" fontId="9" fillId="0" borderId="19" xfId="0" quotePrefix="1" applyNumberFormat="1" applyFont="1" applyBorder="1" applyAlignment="1">
      <alignment horizontal="center" vertical="center"/>
    </xf>
    <xf numFmtId="166" fontId="3" fillId="0" borderId="3" xfId="0" applyFont="1" applyBorder="1" applyAlignment="1">
      <alignment wrapText="1"/>
    </xf>
    <xf numFmtId="166" fontId="0" fillId="0" borderId="0" xfId="0" applyAlignment="1">
      <alignment horizontal="center" vertical="center" wrapText="1"/>
    </xf>
    <xf numFmtId="166" fontId="0" fillId="0" borderId="0" xfId="0" applyAlignment="1">
      <alignment horizontal="center" vertical="center" wrapText="1"/>
    </xf>
    <xf numFmtId="0" fontId="26" fillId="0" borderId="6" xfId="0" applyNumberFormat="1" applyFont="1" applyBorder="1"/>
    <xf numFmtId="0" fontId="31" fillId="22" borderId="51" xfId="0" applyNumberFormat="1" applyFont="1" applyFill="1" applyBorder="1" applyAlignment="1">
      <alignment horizontal="center" vertical="center" wrapText="1"/>
    </xf>
    <xf numFmtId="166" fontId="28" fillId="0" borderId="1" xfId="0" applyFont="1" applyBorder="1" applyAlignment="1">
      <alignment vertical="top" wrapText="1"/>
    </xf>
    <xf numFmtId="0" fontId="28" fillId="0" borderId="1" xfId="3" applyNumberFormat="1" applyFont="1" applyFill="1" applyBorder="1" applyAlignment="1">
      <alignment horizontal="left" vertical="center" wrapText="1"/>
    </xf>
    <xf numFmtId="0" fontId="28" fillId="0" borderId="1" xfId="3" applyNumberFormat="1" applyFont="1" applyFill="1" applyBorder="1" applyAlignment="1">
      <alignment horizontal="left" vertical="center"/>
    </xf>
    <xf numFmtId="0" fontId="28" fillId="0" borderId="16" xfId="3" applyNumberFormat="1" applyFont="1" applyFill="1" applyBorder="1" applyAlignment="1">
      <alignment horizontal="left" vertical="center"/>
    </xf>
    <xf numFmtId="166" fontId="38" fillId="23" borderId="12" xfId="0" applyFont="1" applyFill="1" applyBorder="1" applyAlignment="1">
      <alignment vertical="top" wrapText="1"/>
    </xf>
    <xf numFmtId="166" fontId="28" fillId="0" borderId="16" xfId="0" applyFont="1" applyBorder="1" applyAlignment="1">
      <alignment vertical="top" wrapText="1"/>
    </xf>
    <xf numFmtId="0" fontId="28" fillId="0" borderId="1" xfId="0" applyNumberFormat="1" applyFont="1" applyBorder="1" applyAlignment="1">
      <alignment horizontal="center" vertical="center" wrapText="1"/>
    </xf>
    <xf numFmtId="166" fontId="38" fillId="23" borderId="12" xfId="0" applyFont="1" applyFill="1" applyBorder="1" applyAlignment="1">
      <alignment horizontal="left" vertical="center" wrapText="1"/>
    </xf>
    <xf numFmtId="0" fontId="26" fillId="23" borderId="13" xfId="0" applyNumberFormat="1" applyFont="1" applyFill="1" applyBorder="1" applyAlignment="1">
      <alignment horizontal="center" vertical="center"/>
    </xf>
    <xf numFmtId="0" fontId="26" fillId="23" borderId="23" xfId="0" applyNumberFormat="1" applyFont="1" applyFill="1" applyBorder="1" applyAlignment="1">
      <alignment horizontal="center" vertical="center"/>
    </xf>
    <xf numFmtId="166" fontId="29" fillId="20" borderId="18" xfId="0" applyFont="1" applyFill="1" applyBorder="1" applyAlignment="1">
      <alignment horizontal="center" vertical="top" wrapText="1"/>
    </xf>
    <xf numFmtId="166" fontId="29" fillId="20" borderId="15" xfId="0" applyFont="1" applyFill="1" applyBorder="1" applyAlignment="1">
      <alignment horizontal="center" vertical="top" wrapText="1"/>
    </xf>
    <xf numFmtId="166" fontId="29" fillId="22" borderId="18" xfId="0" applyFont="1" applyFill="1" applyBorder="1" applyAlignment="1">
      <alignment horizontal="center" vertical="top" wrapText="1"/>
    </xf>
    <xf numFmtId="166" fontId="29" fillId="22" borderId="15" xfId="0" applyFont="1" applyFill="1" applyBorder="1" applyAlignment="1">
      <alignment horizontal="center" vertical="top" wrapText="1"/>
    </xf>
    <xf numFmtId="166" fontId="29" fillId="22" borderId="27" xfId="0" applyFont="1" applyFill="1" applyBorder="1" applyAlignment="1">
      <alignment horizontal="center" vertical="top" wrapText="1"/>
    </xf>
    <xf numFmtId="166" fontId="29" fillId="22" borderId="28" xfId="0" applyFont="1" applyFill="1" applyBorder="1" applyAlignment="1">
      <alignment horizontal="center" vertical="top" wrapText="1"/>
    </xf>
    <xf numFmtId="0" fontId="31" fillId="22" borderId="52" xfId="0" applyNumberFormat="1" applyFont="1" applyFill="1" applyBorder="1" applyAlignment="1">
      <alignment horizontal="center" vertical="center" wrapText="1"/>
    </xf>
    <xf numFmtId="0" fontId="39" fillId="18" borderId="36" xfId="0" applyNumberFormat="1" applyFont="1" applyFill="1" applyBorder="1" applyAlignment="1">
      <alignment horizontal="center" vertical="top" wrapText="1"/>
    </xf>
    <xf numFmtId="0" fontId="39" fillId="18" borderId="17" xfId="0" applyNumberFormat="1" applyFont="1" applyFill="1" applyBorder="1" applyAlignment="1">
      <alignment horizontal="center" vertical="top" wrapText="1"/>
    </xf>
    <xf numFmtId="166" fontId="33" fillId="14" borderId="1" xfId="0" applyNumberFormat="1" applyFont="1" applyFill="1" applyBorder="1" applyAlignment="1">
      <alignment horizontal="left" vertical="center" wrapText="1"/>
    </xf>
    <xf numFmtId="166" fontId="5" fillId="0" borderId="0" xfId="0" applyNumberFormat="1" applyFont="1" applyFill="1" applyBorder="1" applyAlignment="1">
      <alignment horizontal="center" vertical="center" wrapText="1"/>
    </xf>
    <xf numFmtId="166" fontId="9" fillId="0" borderId="52" xfId="0" applyNumberFormat="1" applyFont="1" applyFill="1" applyBorder="1" applyAlignment="1">
      <alignment horizontal="center" vertical="center" wrapText="1"/>
    </xf>
    <xf numFmtId="10" fontId="0" fillId="12" borderId="46" xfId="0" applyNumberFormat="1" applyFill="1" applyBorder="1" applyAlignment="1">
      <alignment horizontal="center" vertical="center" wrapText="1"/>
    </xf>
    <xf numFmtId="166" fontId="0" fillId="24" borderId="1" xfId="0" applyFill="1" applyBorder="1"/>
    <xf numFmtId="165" fontId="6" fillId="0" borderId="9" xfId="0" applyNumberFormat="1" applyFont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vertical="center" wrapText="1"/>
    </xf>
    <xf numFmtId="166" fontId="8" fillId="0" borderId="1" xfId="1" applyNumberFormat="1" applyBorder="1" applyAlignment="1" applyProtection="1">
      <alignment horizontal="center" vertical="center" wrapText="1"/>
    </xf>
    <xf numFmtId="166" fontId="8" fillId="14" borderId="1" xfId="1" applyNumberFormat="1" applyFill="1" applyBorder="1" applyAlignment="1" applyProtection="1">
      <alignment horizontal="center" vertical="center" wrapText="1"/>
    </xf>
    <xf numFmtId="166" fontId="8" fillId="0" borderId="1" xfId="1" applyNumberFormat="1" applyFill="1" applyBorder="1" applyAlignment="1" applyProtection="1">
      <alignment horizontal="center" vertical="center" wrapText="1"/>
    </xf>
    <xf numFmtId="166" fontId="41" fillId="0" borderId="1" xfId="0" applyNumberFormat="1" applyFont="1" applyBorder="1" applyAlignment="1">
      <alignment horizontal="center" vertical="center" wrapText="1"/>
    </xf>
    <xf numFmtId="166" fontId="41" fillId="0" borderId="2" xfId="0" applyNumberFormat="1" applyFont="1" applyBorder="1" applyAlignment="1">
      <alignment horizontal="center" vertical="center" wrapText="1"/>
    </xf>
    <xf numFmtId="166" fontId="41" fillId="0" borderId="2" xfId="0" applyNumberFormat="1" applyFont="1" applyFill="1" applyBorder="1" applyAlignment="1">
      <alignment horizontal="center" vertical="center" wrapText="1"/>
    </xf>
    <xf numFmtId="165" fontId="7" fillId="0" borderId="10" xfId="2" applyNumberFormat="1" applyFont="1" applyBorder="1" applyAlignment="1">
      <alignment horizontal="center"/>
    </xf>
    <xf numFmtId="165" fontId="5" fillId="0" borderId="30" xfId="0" applyNumberFormat="1" applyFont="1" applyFill="1" applyBorder="1" applyAlignment="1">
      <alignment horizontal="center" vertical="center" wrapText="1"/>
    </xf>
    <xf numFmtId="165" fontId="5" fillId="0" borderId="37" xfId="0" applyNumberFormat="1" applyFont="1" applyFill="1" applyBorder="1" applyAlignment="1">
      <alignment horizontal="center"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165" fontId="0" fillId="0" borderId="35" xfId="0" applyNumberFormat="1" applyBorder="1"/>
    <xf numFmtId="165" fontId="14" fillId="0" borderId="3" xfId="0" applyNumberFormat="1" applyFont="1" applyFill="1" applyBorder="1" applyAlignment="1">
      <alignment horizontal="center" vertical="center"/>
    </xf>
    <xf numFmtId="166" fontId="3" fillId="0" borderId="0" xfId="0" applyFont="1"/>
    <xf numFmtId="1" fontId="34" fillId="0" borderId="1" xfId="0" applyNumberFormat="1" applyFont="1" applyFill="1" applyBorder="1" applyAlignment="1">
      <alignment horizontal="center" vertical="center" wrapText="1"/>
    </xf>
    <xf numFmtId="166" fontId="5" fillId="7" borderId="53" xfId="0" applyNumberFormat="1" applyFont="1" applyFill="1" applyBorder="1" applyAlignment="1">
      <alignment horizontal="center" vertical="center" wrapText="1"/>
    </xf>
    <xf numFmtId="166" fontId="5" fillId="0" borderId="31" xfId="0" applyNumberFormat="1" applyFont="1" applyFill="1" applyBorder="1" applyAlignment="1">
      <alignment horizontal="center" vertical="center" wrapText="1"/>
    </xf>
    <xf numFmtId="0" fontId="7" fillId="0" borderId="54" xfId="0" applyNumberFormat="1" applyFont="1" applyBorder="1" applyAlignment="1">
      <alignment horizontal="center" vertical="center"/>
    </xf>
    <xf numFmtId="9" fontId="7" fillId="0" borderId="54" xfId="0" applyNumberFormat="1" applyFont="1" applyBorder="1" applyAlignment="1">
      <alignment horizontal="center" vertical="center"/>
    </xf>
    <xf numFmtId="16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166" fontId="9" fillId="0" borderId="52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66" fontId="5" fillId="7" borderId="15" xfId="0" applyNumberFormat="1" applyFont="1" applyFill="1" applyBorder="1" applyAlignment="1">
      <alignment horizontal="center" vertical="center"/>
    </xf>
    <xf numFmtId="166" fontId="9" fillId="0" borderId="2" xfId="0" applyNumberFormat="1" applyFont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 wrapText="1"/>
    </xf>
    <xf numFmtId="166" fontId="9" fillId="0" borderId="5" xfId="0" applyNumberFormat="1" applyFont="1" applyFill="1" applyBorder="1" applyAlignment="1">
      <alignment horizontal="center" vertical="center"/>
    </xf>
    <xf numFmtId="166" fontId="0" fillId="0" borderId="0" xfId="0" applyAlignment="1">
      <alignment horizontal="center" vertical="center" wrapText="1"/>
    </xf>
    <xf numFmtId="166" fontId="32" fillId="13" borderId="1" xfId="0" applyNumberFormat="1" applyFont="1" applyFill="1" applyBorder="1" applyAlignment="1">
      <alignment horizontal="center" vertical="center" wrapText="1"/>
    </xf>
    <xf numFmtId="0" fontId="33" fillId="14" borderId="1" xfId="0" applyNumberFormat="1" applyFont="1" applyFill="1" applyBorder="1" applyAlignment="1">
      <alignment horizontal="left" vertical="center" wrapText="1"/>
    </xf>
    <xf numFmtId="166" fontId="0" fillId="0" borderId="0" xfId="0" applyAlignment="1">
      <alignment horizontal="center" vertical="center" wrapText="1"/>
    </xf>
    <xf numFmtId="166" fontId="0" fillId="0" borderId="0" xfId="0" applyAlignment="1">
      <alignment horizontal="center" vertical="center" wrapText="1"/>
    </xf>
    <xf numFmtId="166" fontId="9" fillId="12" borderId="46" xfId="0" applyNumberFormat="1" applyFont="1" applyFill="1" applyBorder="1" applyAlignment="1">
      <alignment vertical="center" wrapText="1"/>
    </xf>
    <xf numFmtId="166" fontId="9" fillId="25" borderId="47" xfId="0" applyNumberFormat="1" applyFont="1" applyFill="1" applyBorder="1" applyAlignment="1">
      <alignment vertical="center" wrapText="1"/>
    </xf>
    <xf numFmtId="166" fontId="33" fillId="13" borderId="1" xfId="0" applyNumberFormat="1" applyFont="1" applyFill="1" applyBorder="1" applyAlignment="1">
      <alignment horizontal="center" vertical="center" wrapText="1"/>
    </xf>
    <xf numFmtId="0" fontId="32" fillId="13" borderId="1" xfId="0" applyNumberFormat="1" applyFont="1" applyFill="1" applyBorder="1" applyAlignment="1">
      <alignment horizontal="center" vertical="center" wrapText="1"/>
    </xf>
    <xf numFmtId="164" fontId="32" fillId="13" borderId="1" xfId="0" applyNumberFormat="1" applyFont="1" applyFill="1" applyBorder="1" applyAlignment="1">
      <alignment horizontal="center" vertical="center" wrapText="1"/>
    </xf>
    <xf numFmtId="166" fontId="8" fillId="13" borderId="1" xfId="1" applyNumberFormat="1" applyFill="1" applyBorder="1" applyAlignment="1" applyProtection="1">
      <alignment horizontal="center" vertical="center" wrapText="1"/>
    </xf>
    <xf numFmtId="0" fontId="34" fillId="13" borderId="1" xfId="0" applyNumberFormat="1" applyFont="1" applyFill="1" applyBorder="1" applyAlignment="1">
      <alignment horizontal="center" vertical="center" wrapText="1"/>
    </xf>
    <xf numFmtId="166" fontId="9" fillId="0" borderId="56" xfId="0" applyNumberFormat="1" applyFont="1" applyFill="1" applyBorder="1" applyAlignment="1">
      <alignment horizontal="center" vertical="center" wrapText="1"/>
    </xf>
    <xf numFmtId="0" fontId="42" fillId="0" borderId="57" xfId="0" applyNumberFormat="1" applyFont="1" applyFill="1" applyBorder="1" applyAlignment="1">
      <alignment vertical="center"/>
    </xf>
    <xf numFmtId="166" fontId="11" fillId="0" borderId="49" xfId="0" applyNumberFormat="1" applyFont="1" applyBorder="1" applyAlignment="1">
      <alignment horizontal="center" vertical="center" wrapText="1"/>
    </xf>
    <xf numFmtId="165" fontId="5" fillId="0" borderId="41" xfId="0" applyNumberFormat="1" applyFont="1" applyBorder="1" applyAlignment="1">
      <alignment horizontal="center" vertical="center" wrapText="1"/>
    </xf>
    <xf numFmtId="166" fontId="0" fillId="0" borderId="4" xfId="0" applyBorder="1"/>
    <xf numFmtId="166" fontId="0" fillId="0" borderId="6" xfId="0" applyNumberFormat="1" applyBorder="1" applyAlignment="1">
      <alignment horizontal="center" vertical="center"/>
    </xf>
    <xf numFmtId="1" fontId="7" fillId="0" borderId="0" xfId="0" applyNumberFormat="1" applyFont="1"/>
    <xf numFmtId="0" fontId="0" fillId="0" borderId="1" xfId="0" applyNumberFormat="1" applyFill="1" applyBorder="1" applyAlignment="1">
      <alignment horizontal="center" vertical="center"/>
    </xf>
    <xf numFmtId="0" fontId="7" fillId="0" borderId="36" xfId="0" applyNumberFormat="1" applyFont="1" applyBorder="1" applyAlignment="1">
      <alignment horizontal="center" vertical="center"/>
    </xf>
    <xf numFmtId="166" fontId="5" fillId="0" borderId="12" xfId="0" applyNumberFormat="1" applyFont="1" applyFill="1" applyBorder="1" applyAlignment="1">
      <alignment horizontal="center" vertical="center" wrapText="1"/>
    </xf>
    <xf numFmtId="0" fontId="7" fillId="0" borderId="13" xfId="0" applyNumberFormat="1" applyFont="1" applyFill="1" applyBorder="1" applyAlignment="1">
      <alignment horizontal="center" vertical="center"/>
    </xf>
    <xf numFmtId="9" fontId="0" fillId="0" borderId="23" xfId="0" applyNumberFormat="1" applyFill="1" applyBorder="1" applyAlignment="1">
      <alignment horizontal="center" vertical="center"/>
    </xf>
    <xf numFmtId="165" fontId="0" fillId="0" borderId="3" xfId="0" applyNumberFormat="1" applyFill="1" applyBorder="1" applyAlignment="1">
      <alignment horizontal="center" vertical="center"/>
    </xf>
    <xf numFmtId="165" fontId="0" fillId="0" borderId="24" xfId="0" applyNumberFormat="1" applyFill="1" applyBorder="1" applyAlignment="1">
      <alignment horizontal="center" vertical="center"/>
    </xf>
    <xf numFmtId="166" fontId="32" fillId="0" borderId="50" xfId="0" applyNumberFormat="1" applyFont="1" applyBorder="1" applyAlignment="1">
      <alignment horizontal="center" vertical="center" wrapText="1"/>
    </xf>
    <xf numFmtId="166" fontId="36" fillId="0" borderId="1" xfId="1" applyNumberFormat="1" applyFont="1" applyBorder="1" applyAlignment="1" applyProtection="1">
      <alignment horizontal="center" vertical="center" wrapText="1"/>
    </xf>
    <xf numFmtId="0" fontId="0" fillId="0" borderId="0" xfId="0" applyNumberFormat="1"/>
    <xf numFmtId="1" fontId="33" fillId="13" borderId="1" xfId="0" applyNumberFormat="1" applyFont="1" applyFill="1" applyBorder="1" applyAlignment="1">
      <alignment horizontal="center" vertical="center" wrapText="1"/>
    </xf>
    <xf numFmtId="164" fontId="8" fillId="0" borderId="1" xfId="1" applyNumberFormat="1" applyBorder="1" applyAlignment="1" applyProtection="1">
      <alignment horizontal="center" vertical="center" wrapText="1"/>
    </xf>
    <xf numFmtId="166" fontId="33" fillId="0" borderId="1" xfId="0" applyNumberFormat="1" applyFont="1" applyFill="1" applyBorder="1" applyAlignment="1">
      <alignment horizontal="left" vertical="center" wrapText="1"/>
    </xf>
    <xf numFmtId="166" fontId="35" fillId="14" borderId="1" xfId="0" applyNumberFormat="1" applyFont="1" applyFill="1" applyBorder="1" applyAlignment="1">
      <alignment horizontal="left" vertical="center" wrapText="1"/>
    </xf>
    <xf numFmtId="166" fontId="20" fillId="0" borderId="2" xfId="0" applyFont="1" applyBorder="1" applyAlignment="1">
      <alignment horizontal="center" vertical="center" wrapText="1"/>
    </xf>
    <xf numFmtId="166" fontId="0" fillId="0" borderId="0" xfId="0" applyAlignment="1">
      <alignment horizontal="center" vertical="center" wrapText="1"/>
    </xf>
    <xf numFmtId="166" fontId="0" fillId="0" borderId="1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66" fontId="7" fillId="0" borderId="2" xfId="0" applyFont="1" applyBorder="1" applyAlignment="1">
      <alignment horizontal="center" vertical="center" wrapText="1"/>
    </xf>
    <xf numFmtId="166" fontId="20" fillId="0" borderId="5" xfId="0" applyFont="1" applyBorder="1" applyAlignment="1">
      <alignment horizontal="center" vertical="center" wrapText="1"/>
    </xf>
    <xf numFmtId="166" fontId="6" fillId="0" borderId="4" xfId="0" applyFont="1" applyBorder="1" applyAlignment="1">
      <alignment horizontal="center" vertical="center" wrapText="1"/>
    </xf>
    <xf numFmtId="166" fontId="6" fillId="0" borderId="4" xfId="0" applyFont="1" applyFill="1" applyBorder="1" applyAlignment="1">
      <alignment horizontal="center" vertical="center" wrapText="1"/>
    </xf>
    <xf numFmtId="166" fontId="20" fillId="0" borderId="4" xfId="0" applyFont="1" applyBorder="1" applyAlignment="1">
      <alignment horizontal="center" vertical="center" wrapText="1"/>
    </xf>
    <xf numFmtId="166" fontId="20" fillId="0" borderId="6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28" fillId="0" borderId="16" xfId="3" applyNumberFormat="1" applyFont="1" applyFill="1" applyBorder="1" applyAlignment="1">
      <alignment horizontal="left" vertical="center" wrapText="1"/>
    </xf>
    <xf numFmtId="0" fontId="28" fillId="0" borderId="16" xfId="0" applyNumberFormat="1" applyFont="1" applyBorder="1" applyAlignment="1">
      <alignment horizontal="center" vertical="center" wrapText="1"/>
    </xf>
    <xf numFmtId="1" fontId="32" fillId="0" borderId="1" xfId="0" applyNumberFormat="1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>
      <alignment horizontal="center" vertical="center" wrapText="1"/>
    </xf>
    <xf numFmtId="1" fontId="35" fillId="0" borderId="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left" vertical="center" wrapText="1"/>
    </xf>
    <xf numFmtId="1" fontId="34" fillId="14" borderId="1" xfId="0" applyNumberFormat="1" applyFont="1" applyFill="1" applyBorder="1" applyAlignment="1">
      <alignment horizontal="center" vertical="center" wrapText="1"/>
    </xf>
    <xf numFmtId="166" fontId="33" fillId="25" borderId="1" xfId="0" applyNumberFormat="1" applyFont="1" applyFill="1" applyBorder="1" applyAlignment="1">
      <alignment horizontal="center" vertical="center" wrapText="1"/>
    </xf>
    <xf numFmtId="166" fontId="32" fillId="25" borderId="1" xfId="0" applyNumberFormat="1" applyFont="1" applyFill="1" applyBorder="1" applyAlignment="1">
      <alignment horizontal="center" vertical="center" wrapText="1"/>
    </xf>
    <xf numFmtId="0" fontId="32" fillId="25" borderId="1" xfId="0" applyNumberFormat="1" applyFont="1" applyFill="1" applyBorder="1" applyAlignment="1">
      <alignment horizontal="center" vertical="center" wrapText="1"/>
    </xf>
    <xf numFmtId="164" fontId="32" fillId="25" borderId="1" xfId="0" applyNumberFormat="1" applyFont="1" applyFill="1" applyBorder="1" applyAlignment="1">
      <alignment horizontal="center" vertical="center" wrapText="1"/>
    </xf>
    <xf numFmtId="166" fontId="8" fillId="25" borderId="1" xfId="1" applyNumberFormat="1" applyFill="1" applyBorder="1" applyAlignment="1" applyProtection="1">
      <alignment horizontal="center" vertical="center" wrapText="1"/>
    </xf>
    <xf numFmtId="0" fontId="33" fillId="25" borderId="1" xfId="0" applyNumberFormat="1" applyFont="1" applyFill="1" applyBorder="1" applyAlignment="1">
      <alignment horizontal="left" vertical="center" wrapText="1"/>
    </xf>
    <xf numFmtId="1" fontId="33" fillId="25" borderId="1" xfId="0" applyNumberFormat="1" applyFont="1" applyFill="1" applyBorder="1" applyAlignment="1">
      <alignment horizontal="center" vertical="center" wrapText="1"/>
    </xf>
    <xf numFmtId="0" fontId="33" fillId="25" borderId="1" xfId="0" applyNumberFormat="1" applyFont="1" applyFill="1" applyBorder="1" applyAlignment="1">
      <alignment horizontal="center" vertical="center" wrapText="1"/>
    </xf>
    <xf numFmtId="1" fontId="32" fillId="14" borderId="1" xfId="0" applyNumberFormat="1" applyFont="1" applyFill="1" applyBorder="1" applyAlignment="1">
      <alignment horizontal="center" vertical="center" wrapText="1"/>
    </xf>
    <xf numFmtId="0" fontId="35" fillId="15" borderId="1" xfId="0" applyNumberFormat="1" applyFont="1" applyFill="1" applyBorder="1" applyAlignment="1">
      <alignment horizontal="center" vertical="center" wrapText="1"/>
    </xf>
    <xf numFmtId="166" fontId="33" fillId="15" borderId="1" xfId="0" applyNumberFormat="1" applyFont="1" applyFill="1" applyBorder="1" applyAlignment="1">
      <alignment horizontal="center" vertical="center" wrapText="1"/>
    </xf>
    <xf numFmtId="166" fontId="32" fillId="15" borderId="1" xfId="0" applyNumberFormat="1" applyFont="1" applyFill="1" applyBorder="1" applyAlignment="1">
      <alignment horizontal="center" vertical="center" wrapText="1"/>
    </xf>
    <xf numFmtId="0" fontId="32" fillId="15" borderId="1" xfId="0" applyNumberFormat="1" applyFont="1" applyFill="1" applyBorder="1" applyAlignment="1">
      <alignment horizontal="center" vertical="center" wrapText="1"/>
    </xf>
    <xf numFmtId="164" fontId="32" fillId="15" borderId="1" xfId="0" applyNumberFormat="1" applyFont="1" applyFill="1" applyBorder="1" applyAlignment="1">
      <alignment horizontal="center" vertical="center" wrapText="1"/>
    </xf>
    <xf numFmtId="166" fontId="8" fillId="15" borderId="1" xfId="1" applyNumberFormat="1" applyFill="1" applyBorder="1" applyAlignment="1" applyProtection="1">
      <alignment horizontal="center" vertical="center" wrapText="1"/>
    </xf>
    <xf numFmtId="166" fontId="33" fillId="15" borderId="1" xfId="0" applyNumberFormat="1" applyFont="1" applyFill="1" applyBorder="1" applyAlignment="1">
      <alignment horizontal="left" vertical="center" wrapText="1"/>
    </xf>
    <xf numFmtId="1" fontId="33" fillId="15" borderId="1" xfId="0" applyNumberFormat="1" applyFont="1" applyFill="1" applyBorder="1" applyAlignment="1">
      <alignment horizontal="center" vertical="center" wrapText="1"/>
    </xf>
    <xf numFmtId="0" fontId="35" fillId="14" borderId="1" xfId="0" applyNumberFormat="1" applyFont="1" applyFill="1" applyBorder="1" applyAlignment="1">
      <alignment horizontal="center" vertical="center" wrapText="1"/>
    </xf>
    <xf numFmtId="166" fontId="33" fillId="17" borderId="1" xfId="0" applyNumberFormat="1" applyFont="1" applyFill="1" applyBorder="1" applyAlignment="1">
      <alignment horizontal="center" vertical="center" wrapText="1"/>
    </xf>
    <xf numFmtId="166" fontId="32" fillId="17" borderId="1" xfId="0" applyNumberFormat="1" applyFont="1" applyFill="1" applyBorder="1" applyAlignment="1">
      <alignment horizontal="center" vertical="center" wrapText="1"/>
    </xf>
    <xf numFmtId="0" fontId="32" fillId="17" borderId="1" xfId="0" applyNumberFormat="1" applyFont="1" applyFill="1" applyBorder="1" applyAlignment="1">
      <alignment horizontal="center" vertical="center" wrapText="1"/>
    </xf>
    <xf numFmtId="164" fontId="32" fillId="17" borderId="1" xfId="0" applyNumberFormat="1" applyFont="1" applyFill="1" applyBorder="1" applyAlignment="1">
      <alignment horizontal="center" vertical="center" wrapText="1"/>
    </xf>
    <xf numFmtId="166" fontId="8" fillId="17" borderId="1" xfId="1" applyNumberFormat="1" applyFill="1" applyBorder="1" applyAlignment="1" applyProtection="1">
      <alignment horizontal="center" vertical="center" wrapText="1"/>
    </xf>
    <xf numFmtId="1" fontId="33" fillId="17" borderId="1" xfId="0" applyNumberFormat="1" applyFont="1" applyFill="1" applyBorder="1" applyAlignment="1">
      <alignment horizontal="center" vertical="center" wrapText="1"/>
    </xf>
    <xf numFmtId="0" fontId="35" fillId="25" borderId="1" xfId="0" applyNumberFormat="1" applyFont="1" applyFill="1" applyBorder="1" applyAlignment="1">
      <alignment horizontal="center" vertical="center" wrapText="1"/>
    </xf>
    <xf numFmtId="0" fontId="35" fillId="17" borderId="1" xfId="0" applyNumberFormat="1" applyFont="1" applyFill="1" applyBorder="1" applyAlignment="1">
      <alignment horizontal="center" vertical="center" wrapText="1"/>
    </xf>
    <xf numFmtId="166" fontId="33" fillId="26" borderId="1" xfId="0" applyNumberFormat="1" applyFont="1" applyFill="1" applyBorder="1" applyAlignment="1">
      <alignment horizontal="center" vertical="center" wrapText="1"/>
    </xf>
    <xf numFmtId="166" fontId="32" fillId="26" borderId="1" xfId="0" applyNumberFormat="1" applyFont="1" applyFill="1" applyBorder="1" applyAlignment="1">
      <alignment horizontal="center" vertical="center" wrapText="1"/>
    </xf>
    <xf numFmtId="0" fontId="32" fillId="26" borderId="1" xfId="0" applyNumberFormat="1" applyFont="1" applyFill="1" applyBorder="1" applyAlignment="1">
      <alignment horizontal="center" vertical="center" wrapText="1"/>
    </xf>
    <xf numFmtId="164" fontId="32" fillId="26" borderId="1" xfId="0" applyNumberFormat="1" applyFont="1" applyFill="1" applyBorder="1" applyAlignment="1">
      <alignment horizontal="center" vertical="center" wrapText="1"/>
    </xf>
    <xf numFmtId="166" fontId="8" fillId="26" borderId="1" xfId="1" applyNumberFormat="1" applyFill="1" applyBorder="1" applyAlignment="1" applyProtection="1">
      <alignment horizontal="center" vertical="center" wrapText="1"/>
    </xf>
    <xf numFmtId="1" fontId="33" fillId="26" borderId="1" xfId="0" applyNumberFormat="1" applyFont="1" applyFill="1" applyBorder="1" applyAlignment="1">
      <alignment horizontal="center" vertical="center" wrapText="1"/>
    </xf>
    <xf numFmtId="0" fontId="35" fillId="26" borderId="1" xfId="0" applyNumberFormat="1" applyFont="1" applyFill="1" applyBorder="1" applyAlignment="1">
      <alignment horizontal="center" vertical="center" wrapText="1"/>
    </xf>
    <xf numFmtId="166" fontId="33" fillId="16" borderId="1" xfId="0" applyNumberFormat="1" applyFont="1" applyFill="1" applyBorder="1" applyAlignment="1">
      <alignment horizontal="center" vertical="center" wrapText="1"/>
    </xf>
    <xf numFmtId="166" fontId="32" fillId="16" borderId="1" xfId="0" applyNumberFormat="1" applyFont="1" applyFill="1" applyBorder="1" applyAlignment="1">
      <alignment horizontal="center" vertical="center" wrapText="1"/>
    </xf>
    <xf numFmtId="0" fontId="32" fillId="16" borderId="1" xfId="0" applyNumberFormat="1" applyFont="1" applyFill="1" applyBorder="1" applyAlignment="1">
      <alignment horizontal="center" vertical="center" wrapText="1"/>
    </xf>
    <xf numFmtId="164" fontId="32" fillId="16" borderId="1" xfId="0" applyNumberFormat="1" applyFont="1" applyFill="1" applyBorder="1" applyAlignment="1">
      <alignment horizontal="center" vertical="center" wrapText="1"/>
    </xf>
    <xf numFmtId="166" fontId="8" fillId="16" borderId="1" xfId="1" applyNumberFormat="1" applyFill="1" applyBorder="1" applyAlignment="1" applyProtection="1">
      <alignment horizontal="center" vertical="center" wrapText="1"/>
    </xf>
    <xf numFmtId="0" fontId="33" fillId="16" borderId="1" xfId="0" applyNumberFormat="1" applyFont="1" applyFill="1" applyBorder="1" applyAlignment="1">
      <alignment horizontal="left" vertical="center" wrapText="1"/>
    </xf>
    <xf numFmtId="1" fontId="33" fillId="16" borderId="1" xfId="0" applyNumberFormat="1" applyFont="1" applyFill="1" applyBorder="1" applyAlignment="1">
      <alignment horizontal="center" vertical="center" wrapText="1"/>
    </xf>
    <xf numFmtId="0" fontId="35" fillId="16" borderId="1" xfId="0" applyNumberFormat="1" applyFont="1" applyFill="1" applyBorder="1" applyAlignment="1">
      <alignment horizontal="center" vertical="center" wrapText="1"/>
    </xf>
    <xf numFmtId="0" fontId="33" fillId="15" borderId="1" xfId="0" applyNumberFormat="1" applyFont="1" applyFill="1" applyBorder="1" applyAlignment="1">
      <alignment horizontal="center" vertical="center" wrapText="1"/>
    </xf>
    <xf numFmtId="166" fontId="33" fillId="16" borderId="1" xfId="0" applyNumberFormat="1" applyFont="1" applyFill="1" applyBorder="1" applyAlignment="1">
      <alignment horizontal="left" vertical="center" wrapText="1"/>
    </xf>
    <xf numFmtId="166" fontId="33" fillId="24" borderId="1" xfId="0" applyNumberFormat="1" applyFont="1" applyFill="1" applyBorder="1" applyAlignment="1">
      <alignment horizontal="center" vertical="center" wrapText="1"/>
    </xf>
    <xf numFmtId="166" fontId="32" fillId="24" borderId="1" xfId="0" applyNumberFormat="1" applyFont="1" applyFill="1" applyBorder="1" applyAlignment="1">
      <alignment horizontal="center" vertical="center" wrapText="1"/>
    </xf>
    <xf numFmtId="0" fontId="32" fillId="24" borderId="1" xfId="0" applyNumberFormat="1" applyFont="1" applyFill="1" applyBorder="1" applyAlignment="1">
      <alignment horizontal="center" vertical="center" wrapText="1"/>
    </xf>
    <xf numFmtId="164" fontId="32" fillId="24" borderId="1" xfId="0" applyNumberFormat="1" applyFont="1" applyFill="1" applyBorder="1" applyAlignment="1">
      <alignment horizontal="center" vertical="center" wrapText="1"/>
    </xf>
    <xf numFmtId="166" fontId="8" fillId="24" borderId="1" xfId="1" applyNumberFormat="1" applyFill="1" applyBorder="1" applyAlignment="1" applyProtection="1">
      <alignment horizontal="center" vertical="center" wrapText="1"/>
    </xf>
    <xf numFmtId="0" fontId="35" fillId="24" borderId="1" xfId="0" applyNumberFormat="1" applyFont="1" applyFill="1" applyBorder="1" applyAlignment="1">
      <alignment horizontal="center" vertical="center" wrapText="1"/>
    </xf>
    <xf numFmtId="1" fontId="33" fillId="24" borderId="1" xfId="0" applyNumberFormat="1" applyFont="1" applyFill="1" applyBorder="1" applyAlignment="1">
      <alignment horizontal="center" vertical="center" wrapText="1"/>
    </xf>
    <xf numFmtId="0" fontId="34" fillId="16" borderId="1" xfId="0" applyNumberFormat="1" applyFont="1" applyFill="1" applyBorder="1" applyAlignment="1">
      <alignment horizontal="center" vertical="center" wrapText="1"/>
    </xf>
    <xf numFmtId="0" fontId="33" fillId="16" borderId="1" xfId="0" applyNumberFormat="1" applyFont="1" applyFill="1" applyBorder="1" applyAlignment="1">
      <alignment horizontal="center" vertical="center" wrapText="1"/>
    </xf>
    <xf numFmtId="12" fontId="33" fillId="16" borderId="1" xfId="0" applyNumberFormat="1" applyFont="1" applyFill="1" applyBorder="1" applyAlignment="1">
      <alignment horizontal="left" vertical="center" wrapText="1"/>
    </xf>
    <xf numFmtId="164" fontId="8" fillId="0" borderId="1" xfId="1" applyNumberFormat="1" applyFill="1" applyBorder="1" applyAlignment="1" applyProtection="1">
      <alignment horizontal="center" vertical="center" wrapText="1"/>
    </xf>
    <xf numFmtId="166" fontId="35" fillId="16" borderId="1" xfId="0" applyNumberFormat="1" applyFont="1" applyFill="1" applyBorder="1" applyAlignment="1">
      <alignment horizontal="left" vertical="center" wrapText="1"/>
    </xf>
    <xf numFmtId="1" fontId="35" fillId="14" borderId="1" xfId="0" applyNumberFormat="1" applyFont="1" applyFill="1" applyBorder="1" applyAlignment="1">
      <alignment horizontal="center" vertical="center" wrapText="1"/>
    </xf>
    <xf numFmtId="1" fontId="32" fillId="16" borderId="1" xfId="0" applyNumberFormat="1" applyFont="1" applyFill="1" applyBorder="1" applyAlignment="1">
      <alignment horizontal="center" vertical="center" wrapText="1"/>
    </xf>
    <xf numFmtId="166" fontId="33" fillId="15" borderId="55" xfId="0" applyNumberFormat="1" applyFont="1" applyFill="1" applyBorder="1" applyAlignment="1">
      <alignment horizontal="center" vertical="center" wrapText="1"/>
    </xf>
    <xf numFmtId="166" fontId="7" fillId="0" borderId="2" xfId="0" applyFont="1" applyBorder="1" applyAlignment="1">
      <alignment horizontal="center" vertical="center" wrapText="1"/>
    </xf>
    <xf numFmtId="166" fontId="0" fillId="0" borderId="0" xfId="0" applyAlignment="1">
      <alignment horizontal="center" vertical="center" wrapText="1"/>
    </xf>
    <xf numFmtId="166" fontId="5" fillId="11" borderId="12" xfId="0" applyNumberFormat="1" applyFont="1" applyFill="1" applyBorder="1" applyAlignment="1">
      <alignment horizontal="center" vertical="center"/>
    </xf>
    <xf numFmtId="166" fontId="5" fillId="11" borderId="23" xfId="0" applyNumberFormat="1" applyFont="1" applyFill="1" applyBorder="1" applyAlignment="1">
      <alignment horizontal="center" vertical="center"/>
    </xf>
    <xf numFmtId="166" fontId="5" fillId="11" borderId="29" xfId="0" applyNumberFormat="1" applyFont="1" applyFill="1" applyBorder="1" applyAlignment="1">
      <alignment horizontal="center" vertical="center" wrapText="1"/>
    </xf>
    <xf numFmtId="166" fontId="5" fillId="11" borderId="33" xfId="0" applyNumberFormat="1" applyFont="1" applyFill="1" applyBorder="1" applyAlignment="1">
      <alignment horizontal="center" vertical="center" wrapText="1"/>
    </xf>
    <xf numFmtId="166" fontId="5" fillId="10" borderId="20" xfId="0" applyNumberFormat="1" applyFont="1" applyFill="1" applyBorder="1" applyAlignment="1">
      <alignment horizontal="center" vertical="center" wrapText="1"/>
    </xf>
    <xf numFmtId="166" fontId="5" fillId="10" borderId="32" xfId="0" applyNumberFormat="1" applyFont="1" applyFill="1" applyBorder="1" applyAlignment="1">
      <alignment horizontal="center" vertical="center" wrapText="1"/>
    </xf>
    <xf numFmtId="166" fontId="5" fillId="10" borderId="21" xfId="0" applyNumberFormat="1" applyFont="1" applyFill="1" applyBorder="1" applyAlignment="1">
      <alignment horizontal="center" vertical="center" wrapText="1"/>
    </xf>
    <xf numFmtId="166" fontId="7" fillId="10" borderId="12" xfId="0" applyNumberFormat="1" applyFont="1" applyFill="1" applyBorder="1" applyAlignment="1">
      <alignment horizontal="center" vertical="center" wrapText="1"/>
    </xf>
    <xf numFmtId="166" fontId="7" fillId="10" borderId="23" xfId="0" applyNumberFormat="1" applyFont="1" applyFill="1" applyBorder="1" applyAlignment="1">
      <alignment horizontal="center" vertical="center" wrapText="1"/>
    </xf>
    <xf numFmtId="166" fontId="5" fillId="11" borderId="12" xfId="0" applyNumberFormat="1" applyFont="1" applyFill="1" applyBorder="1" applyAlignment="1">
      <alignment horizontal="center" vertical="center" wrapText="1"/>
    </xf>
    <xf numFmtId="166" fontId="5" fillId="11" borderId="23" xfId="0" applyNumberFormat="1" applyFont="1" applyFill="1" applyBorder="1" applyAlignment="1">
      <alignment horizontal="center" vertical="center" wrapText="1"/>
    </xf>
    <xf numFmtId="166" fontId="5" fillId="11" borderId="25" xfId="0" applyNumberFormat="1" applyFont="1" applyFill="1" applyBorder="1" applyAlignment="1">
      <alignment horizontal="center" vertical="center"/>
    </xf>
    <xf numFmtId="166" fontId="5" fillId="11" borderId="28" xfId="0" applyNumberFormat="1" applyFont="1" applyFill="1" applyBorder="1" applyAlignment="1">
      <alignment horizontal="center" vertical="center"/>
    </xf>
    <xf numFmtId="166" fontId="20" fillId="0" borderId="2" xfId="0" applyFont="1" applyBorder="1" applyAlignment="1">
      <alignment horizontal="center" vertical="center" wrapText="1"/>
    </xf>
    <xf numFmtId="166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66" fontId="17" fillId="11" borderId="29" xfId="0" applyNumberFormat="1" applyFont="1" applyFill="1" applyBorder="1" applyAlignment="1">
      <alignment horizontal="center" vertical="center" wrapText="1"/>
    </xf>
    <xf numFmtId="166" fontId="17" fillId="11" borderId="40" xfId="0" applyNumberFormat="1" applyFont="1" applyFill="1" applyBorder="1" applyAlignment="1">
      <alignment horizontal="center" vertical="center" wrapText="1"/>
    </xf>
    <xf numFmtId="166" fontId="0" fillId="0" borderId="30" xfId="0" applyBorder="1" applyAlignment="1"/>
    <xf numFmtId="166" fontId="16" fillId="11" borderId="29" xfId="0" applyFont="1" applyFill="1" applyBorder="1" applyAlignment="1">
      <alignment horizontal="center"/>
    </xf>
    <xf numFmtId="166" fontId="16" fillId="11" borderId="30" xfId="0" applyFont="1" applyFill="1" applyBorder="1" applyAlignment="1">
      <alignment horizontal="center"/>
    </xf>
    <xf numFmtId="166" fontId="16" fillId="11" borderId="29" xfId="0" applyNumberFormat="1" applyFont="1" applyFill="1" applyBorder="1" applyAlignment="1">
      <alignment horizontal="center" vertical="center" wrapText="1"/>
    </xf>
    <xf numFmtId="166" fontId="16" fillId="11" borderId="30" xfId="0" applyNumberFormat="1" applyFont="1" applyFill="1" applyBorder="1" applyAlignment="1">
      <alignment horizontal="center" vertical="center" wrapText="1"/>
    </xf>
    <xf numFmtId="166" fontId="17" fillId="11" borderId="30" xfId="0" applyNumberFormat="1" applyFont="1" applyFill="1" applyBorder="1" applyAlignment="1">
      <alignment horizontal="center" vertical="center" wrapText="1"/>
    </xf>
    <xf numFmtId="166" fontId="27" fillId="0" borderId="0" xfId="0" applyFont="1" applyAlignment="1">
      <alignment horizontal="center"/>
    </xf>
    <xf numFmtId="166" fontId="5" fillId="11" borderId="11" xfId="0" applyNumberFormat="1" applyFont="1" applyFill="1" applyBorder="1" applyAlignment="1">
      <alignment horizontal="center" vertical="center"/>
    </xf>
    <xf numFmtId="166" fontId="5" fillId="11" borderId="18" xfId="0" applyNumberFormat="1" applyFont="1" applyFill="1" applyBorder="1" applyAlignment="1">
      <alignment horizontal="center" vertical="center"/>
    </xf>
    <xf numFmtId="166" fontId="25" fillId="10" borderId="12" xfId="0" applyNumberFormat="1" applyFont="1" applyFill="1" applyBorder="1" applyAlignment="1">
      <alignment horizontal="center" vertical="center" wrapText="1"/>
    </xf>
    <xf numFmtId="166" fontId="25" fillId="10" borderId="13" xfId="0" applyNumberFormat="1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 wrapText="1"/>
    </xf>
    <xf numFmtId="0" fontId="31" fillId="22" borderId="20" xfId="0" applyNumberFormat="1" applyFont="1" applyFill="1" applyBorder="1" applyAlignment="1">
      <alignment horizontal="center" vertical="center" wrapText="1"/>
    </xf>
    <xf numFmtId="166" fontId="0" fillId="0" borderId="32" xfId="0" applyBorder="1" applyAlignment="1">
      <alignment horizontal="center" vertical="center" wrapText="1"/>
    </xf>
    <xf numFmtId="166" fontId="0" fillId="0" borderId="21" xfId="0" applyBorder="1" applyAlignment="1">
      <alignment horizontal="center" vertical="center" wrapText="1"/>
    </xf>
    <xf numFmtId="166" fontId="40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vertical="center" wrapText="1"/>
    </xf>
    <xf numFmtId="166" fontId="0" fillId="0" borderId="0" xfId="0" applyAlignment="1">
      <alignment horizontal="center" vertical="center" wrapText="1"/>
    </xf>
  </cellXfs>
  <cellStyles count="9">
    <cellStyle name="Lien hypertexte" xfId="1" builtinId="8"/>
    <cellStyle name="Normal" xfId="0" builtinId="0"/>
    <cellStyle name="Normal 2" xfId="3"/>
    <cellStyle name="Normal 2 2" xfId="4"/>
    <cellStyle name="Normal 2 3" xfId="8"/>
    <cellStyle name="Normal 3" xfId="6"/>
    <cellStyle name="Normal 4" xfId="5"/>
    <cellStyle name="Pourcentage" xfId="2" builtinId="5"/>
    <cellStyle name="Pourcentage 2" xfId="7"/>
  </cellStyles>
  <dxfs count="0"/>
  <tableStyles count="0" defaultTableStyle="TableStyleMedium9" defaultPivotStyle="PivotStyleLight16"/>
  <colors>
    <mruColors>
      <color rgb="FFCC99FF"/>
      <color rgb="FFCCFFFF"/>
      <color rgb="FFFFCC99"/>
      <color rgb="FF99FF66"/>
      <color rgb="FF66FF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style val="3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COMMENT LES AFIPIENS ONT CONNU L'AFIP</a:t>
            </a:r>
          </a:p>
        </c:rich>
      </c:tx>
      <c:layout>
        <c:manualLayout>
          <c:xMode val="edge"/>
          <c:yMode val="edge"/>
          <c:x val="0.34634462617667217"/>
          <c:y val="1.5910898965791568E-2"/>
        </c:manualLayout>
      </c:layout>
    </c:title>
    <c:plotArea>
      <c:layout>
        <c:manualLayout>
          <c:layoutTarget val="inner"/>
          <c:xMode val="edge"/>
          <c:yMode val="edge"/>
          <c:x val="0.24178724074103444"/>
          <c:y val="6.8240189488509045E-2"/>
          <c:w val="0.75648314441839115"/>
          <c:h val="0.93130416075039757"/>
        </c:manualLayout>
      </c:layout>
      <c:barChart>
        <c:barDir val="bar"/>
        <c:grouping val="clustered"/>
        <c:ser>
          <c:idx val="0"/>
          <c:order val="0"/>
          <c:dPt>
            <c:idx val="0"/>
            <c:spPr>
              <a:solidFill>
                <a:srgbClr val="FF0000"/>
              </a:solidFill>
            </c:spPr>
          </c:dPt>
          <c:dPt>
            <c:idx val="1"/>
            <c:spPr>
              <a:solidFill>
                <a:srgbClr val="00B050"/>
              </a:solidFill>
            </c:spPr>
          </c:dPt>
          <c:dPt>
            <c:idx val="3"/>
            <c:spPr>
              <a:solidFill>
                <a:srgbClr val="FFC000"/>
              </a:solidFill>
            </c:spPr>
          </c:dPt>
          <c:dLbls>
            <c:dLbl>
              <c:idx val="0"/>
              <c:layout>
                <c:manualLayout>
                  <c:x val="-1.3612559588215429E-7"/>
                  <c:y val="3.1819292278206265E-3"/>
                </c:manualLayout>
              </c:layout>
              <c:showVal val="1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Val val="1"/>
          </c:dLbls>
          <c:cat>
            <c:strRef>
              <c:f>STATISTIQUES!$L$31:$L$34</c:f>
              <c:strCache>
                <c:ptCount val="4"/>
                <c:pt idx="0">
                  <c:v>RESEAU RELATIONNEL</c:v>
                </c:pt>
                <c:pt idx="1">
                  <c:v>INTERNET</c:v>
                </c:pt>
                <c:pt idx="2">
                  <c:v>FORUM</c:v>
                </c:pt>
                <c:pt idx="3">
                  <c:v>TELEVISION</c:v>
                </c:pt>
              </c:strCache>
            </c:strRef>
          </c:cat>
          <c:val>
            <c:numRef>
              <c:f>STATISTIQUES!$N$31:$N$34</c:f>
              <c:numCache>
                <c:formatCode>0.0%</c:formatCode>
                <c:ptCount val="4"/>
                <c:pt idx="0">
                  <c:v>0.41176470588235292</c:v>
                </c:pt>
                <c:pt idx="1">
                  <c:v>9.4117647058823528E-2</c:v>
                </c:pt>
                <c:pt idx="2">
                  <c:v>0.47058823529411764</c:v>
                </c:pt>
                <c:pt idx="3">
                  <c:v>2.3529411764705882E-2</c:v>
                </c:pt>
              </c:numCache>
            </c:numRef>
          </c:val>
        </c:ser>
        <c:dLbls>
          <c:showVal val="1"/>
        </c:dLbls>
        <c:gapWidth val="195"/>
        <c:axId val="76133888"/>
        <c:axId val="76135424"/>
      </c:barChart>
      <c:catAx>
        <c:axId val="76133888"/>
        <c:scaling>
          <c:orientation val="minMax"/>
        </c:scaling>
        <c:axPos val="l"/>
        <c:numFmt formatCode="General" sourceLinked="1"/>
        <c:maj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6135424"/>
        <c:crosses val="autoZero"/>
        <c:auto val="1"/>
        <c:lblAlgn val="ctr"/>
        <c:lblOffset val="100"/>
      </c:catAx>
      <c:valAx>
        <c:axId val="76135424"/>
        <c:scaling>
          <c:orientation val="minMax"/>
        </c:scaling>
        <c:delete val="1"/>
        <c:axPos val="b"/>
        <c:numFmt formatCode="0.0%" sourceLinked="1"/>
        <c:tickLblPos val="none"/>
        <c:crossAx val="76133888"/>
        <c:crosses val="autoZero"/>
        <c:crossBetween val="between"/>
      </c:valAx>
    </c:plotArea>
    <c:plotVisOnly val="1"/>
    <c:dispBlanksAs val="gap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400" b="1" i="0" strike="noStrike">
                <a:solidFill>
                  <a:srgbClr val="000000"/>
                </a:solidFill>
                <a:latin typeface="Calibri"/>
                <a:cs typeface="Calibri"/>
              </a:rPr>
              <a:t>AFIPIENS QUI ONT TROUVE UN EMPLOI / STAGE / ALTERNANCE </a:t>
            </a:r>
          </a:p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400" b="1" i="0" strike="noStrike">
                <a:solidFill>
                  <a:srgbClr val="000000"/>
                </a:solidFill>
                <a:latin typeface="Calibri"/>
                <a:cs typeface="Calibri"/>
              </a:rPr>
              <a:t>REPARTITION PAR SECTEURS D'ACTIVITE</a:t>
            </a:r>
          </a:p>
        </c:rich>
      </c:tx>
      <c:layout>
        <c:manualLayout>
          <c:xMode val="edge"/>
          <c:yMode val="edge"/>
          <c:x val="0.29887640449459041"/>
          <c:y val="2.564102564102705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9325842696629218"/>
          <c:y val="0.11025654829796211"/>
          <c:w val="0.49101123595509188"/>
          <c:h val="0.8717959632862336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1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Val val="1"/>
          </c:dLbls>
          <c:cat>
            <c:strRef>
              <c:f>'Rep. Sect. Activité'!$A$2:$A$14</c:f>
              <c:strCache>
                <c:ptCount val="13"/>
                <c:pt idx="0">
                  <c:v>ADMINISTRATION PUBLIQUE</c:v>
                </c:pt>
                <c:pt idx="1">
                  <c:v>ALIMENTATION - AGRICULTURE</c:v>
                </c:pt>
                <c:pt idx="2">
                  <c:v>BANQUE, ASSURANCES FINANCE</c:v>
                </c:pt>
                <c:pt idx="3">
                  <c:v>COMMERCE, VENTE ET GRANDE DISTRIBUTION</c:v>
                </c:pt>
                <c:pt idx="4">
                  <c:v>COMMUNICATION, MEDIA ET MULTIMÉDIA   </c:v>
                </c:pt>
                <c:pt idx="5">
                  <c:v>BTP - IMMOBILIER</c:v>
                </c:pt>
                <c:pt idx="6">
                  <c:v>ENERGIE - EAU - GESTION DES DECHETS </c:v>
                </c:pt>
                <c:pt idx="7">
                  <c:v>HÔTELLERIE - RESTAURATION, TOURISME</c:v>
                </c:pt>
                <c:pt idx="8">
                  <c:v>INDUSTRIE </c:v>
                </c:pt>
                <c:pt idx="9">
                  <c:v>INFORMATIQUE - TELECOMMUNICATIONS </c:v>
                </c:pt>
                <c:pt idx="10">
                  <c:v>SERVICES DIVERS A LA PERSONNE - HUMANITAIRE - SOCIAL - LOISIRS, ANIMATION SPORTS</c:v>
                </c:pt>
                <c:pt idx="11">
                  <c:v>SERVICES AUX ENTREPRISES </c:v>
                </c:pt>
                <c:pt idx="12">
                  <c:v>TRANSPORT ET LOGISTIQUE </c:v>
                </c:pt>
              </c:strCache>
            </c:strRef>
          </c:cat>
          <c:val>
            <c:numRef>
              <c:f>'Rep. Sect. Activité'!$C$2:$C$14</c:f>
              <c:numCache>
                <c:formatCode>0.0%</c:formatCode>
                <c:ptCount val="13"/>
                <c:pt idx="0">
                  <c:v>0.16666666666666666</c:v>
                </c:pt>
                <c:pt idx="1">
                  <c:v>0</c:v>
                </c:pt>
                <c:pt idx="2">
                  <c:v>0.16666666666666666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0.16666666666666666</c:v>
                </c:pt>
                <c:pt idx="9">
                  <c:v>0</c:v>
                </c:pt>
                <c:pt idx="10">
                  <c:v>0.16666666666666666</c:v>
                </c:pt>
                <c:pt idx="11">
                  <c:v>0.33333333333333331</c:v>
                </c:pt>
                <c:pt idx="12">
                  <c:v>0</c:v>
                </c:pt>
              </c:numCache>
            </c:numRef>
          </c:val>
        </c:ser>
        <c:dLbls>
          <c:showVal val="1"/>
        </c:dLbls>
        <c:axId val="80661120"/>
        <c:axId val="80662912"/>
      </c:barChart>
      <c:catAx>
        <c:axId val="80661120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80662912"/>
        <c:crosses val="autoZero"/>
        <c:auto val="1"/>
        <c:lblAlgn val="ctr"/>
        <c:lblOffset val="100"/>
        <c:tickLblSkip val="1"/>
        <c:tickMarkSkip val="1"/>
      </c:catAx>
      <c:valAx>
        <c:axId val="80662912"/>
        <c:scaling>
          <c:orientation val="minMax"/>
        </c:scaling>
        <c:delete val="1"/>
        <c:axPos val="t"/>
        <c:numFmt formatCode="0.0%" sourceLinked="1"/>
        <c:tickLblPos val="none"/>
        <c:crossAx val="80661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4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REPARTITION PAR AGE </a:t>
            </a:r>
          </a:p>
        </c:rich>
      </c:tx>
      <c:layout>
        <c:manualLayout>
          <c:xMode val="edge"/>
          <c:yMode val="edge"/>
          <c:x val="0.36804733727810651"/>
          <c:y val="2.9723991507430998E-2"/>
        </c:manualLayout>
      </c:layout>
      <c:spPr>
        <a:noFill/>
        <a:ln w="25400">
          <a:noFill/>
        </a:ln>
      </c:spPr>
    </c:title>
    <c:view3D>
      <c:rotX val="20"/>
      <c:rotY val="60"/>
      <c:perspective val="0"/>
    </c:view3D>
    <c:plotArea>
      <c:layout>
        <c:manualLayout>
          <c:layoutTarget val="inner"/>
          <c:xMode val="edge"/>
          <c:yMode val="edge"/>
          <c:x val="0.24378698224852074"/>
          <c:y val="0.32696458450415089"/>
          <c:w val="0.51360946745562164"/>
          <c:h val="0.437368210440324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39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5.9142772833869137E-2"/>
                  <c:y val="7.4318226145354924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8.3988507353740541E-2"/>
                  <c:y val="0.1138325225270408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5.5095497678174774E-2"/>
                  <c:y val="-4.9803011485344134E-2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CatName val="1"/>
            <c:showPercent val="1"/>
          </c:dLbls>
          <c:cat>
            <c:strRef>
              <c:f>STATISTIQUES!$L$16:$L$19</c:f>
              <c:strCache>
                <c:ptCount val="4"/>
                <c:pt idx="0">
                  <c:v>entre 20 et 25 ans</c:v>
                </c:pt>
                <c:pt idx="1">
                  <c:v>entre 26 et 30 ans</c:v>
                </c:pt>
                <c:pt idx="2">
                  <c:v>entre 31 et 35 ans</c:v>
                </c:pt>
                <c:pt idx="3">
                  <c:v>36 ans et plus</c:v>
                </c:pt>
              </c:strCache>
            </c:strRef>
          </c:cat>
          <c:val>
            <c:numRef>
              <c:f>STATISTIQUES!$N$16:$N$19</c:f>
              <c:numCache>
                <c:formatCode>0.0%</c:formatCode>
                <c:ptCount val="4"/>
                <c:pt idx="0">
                  <c:v>0.25882352941176473</c:v>
                </c:pt>
                <c:pt idx="1">
                  <c:v>0.50588235294117645</c:v>
                </c:pt>
                <c:pt idx="2">
                  <c:v>0.21176470588235294</c:v>
                </c:pt>
                <c:pt idx="3">
                  <c:v>2.3529411764705882E-2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'Stats ateliers rencontres'!$C$3</c:f>
              <c:strCache>
                <c:ptCount val="1"/>
                <c:pt idx="0">
                  <c:v>Nombre d’ateliers effectués en 2013</c:v>
                </c:pt>
              </c:strCache>
            </c:strRef>
          </c:tx>
          <c:dLbls>
            <c:showVal val="1"/>
          </c:dLbls>
          <c:cat>
            <c:strRef>
              <c:f>'Stats ateliers rencontres'!$B$4:$B$7</c:f>
              <c:strCache>
                <c:ptCount val="4"/>
                <c:pt idx="0">
                  <c:v>Ateliers TRE</c:v>
                </c:pt>
                <c:pt idx="1">
                  <c:v>Ateliers thématiques de professionnalisation </c:v>
                </c:pt>
                <c:pt idx="2">
                  <c:v>Actions entreprise </c:v>
                </c:pt>
                <c:pt idx="3">
                  <c:v>TOTAL</c:v>
                </c:pt>
              </c:strCache>
            </c:strRef>
          </c:cat>
          <c:val>
            <c:numRef>
              <c:f>'Stats ateliers rencontres'!$C$4:$C$7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tx>
            <c:strRef>
              <c:f>'Stats ateliers rencontres'!$D$3</c:f>
              <c:strCache>
                <c:ptCount val="1"/>
                <c:pt idx="0">
                  <c:v>Nombre de participants</c:v>
                </c:pt>
              </c:strCache>
            </c:strRef>
          </c:tx>
          <c:dLbls>
            <c:showVal val="1"/>
          </c:dLbls>
          <c:cat>
            <c:strRef>
              <c:f>'Stats ateliers rencontres'!$B$4:$B$7</c:f>
              <c:strCache>
                <c:ptCount val="4"/>
                <c:pt idx="0">
                  <c:v>Ateliers TRE</c:v>
                </c:pt>
                <c:pt idx="1">
                  <c:v>Ateliers thématiques de professionnalisation </c:v>
                </c:pt>
                <c:pt idx="2">
                  <c:v>Actions entreprise </c:v>
                </c:pt>
                <c:pt idx="3">
                  <c:v>TOTAL</c:v>
                </c:pt>
              </c:strCache>
            </c:strRef>
          </c:cat>
          <c:val>
            <c:numRef>
              <c:f>'Stats ateliers rencontres'!$D$4:$D$7</c:f>
              <c:numCache>
                <c:formatCode>General</c:formatCode>
                <c:ptCount val="4"/>
              </c:numCache>
            </c:numRef>
          </c:val>
        </c:ser>
        <c:shape val="box"/>
        <c:axId val="80778368"/>
        <c:axId val="80779904"/>
        <c:axId val="0"/>
      </c:bar3DChart>
      <c:catAx>
        <c:axId val="80778368"/>
        <c:scaling>
          <c:orientation val="minMax"/>
        </c:scaling>
        <c:axPos val="b"/>
        <c:tickLblPos val="nextTo"/>
        <c:txPr>
          <a:bodyPr/>
          <a:lstStyle/>
          <a:p>
            <a:pPr>
              <a:defRPr sz="800"/>
            </a:pPr>
            <a:endParaRPr lang="fr-FR"/>
          </a:p>
        </c:txPr>
        <c:crossAx val="80779904"/>
        <c:crosses val="autoZero"/>
        <c:auto val="1"/>
        <c:lblAlgn val="ctr"/>
        <c:lblOffset val="100"/>
      </c:catAx>
      <c:valAx>
        <c:axId val="80779904"/>
        <c:scaling>
          <c:orientation val="minMax"/>
        </c:scaling>
        <c:axPos val="l"/>
        <c:majorGridlines/>
        <c:numFmt formatCode="General" sourceLinked="1"/>
        <c:tickLblPos val="nextTo"/>
        <c:crossAx val="8077836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28669756878221847"/>
          <c:y val="0.37142857142884"/>
          <c:w val="0.29128472988297688"/>
          <c:h val="0.32653061224502788"/>
        </c:manualLayout>
      </c:layout>
      <c:pie3DChart>
        <c:varyColors val="1"/>
        <c:ser>
          <c:idx val="0"/>
          <c:order val="0"/>
          <c:tx>
            <c:v>Origine</c:v>
          </c:tx>
          <c:explosion val="26"/>
          <c:dLbls>
            <c:dLbl>
              <c:idx val="0"/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Val val="1"/>
            </c:dLbl>
            <c:dLbl>
              <c:idx val="1"/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bestFit"/>
              <c:showVal val="1"/>
            </c:dLbl>
            <c:delete val="1"/>
          </c:dLbls>
          <c:cat>
            <c:strRef>
              <c:f>'Qui sont les afipiens'!$A$1:$A$2</c:f>
              <c:strCache>
                <c:ptCount val="2"/>
                <c:pt idx="0">
                  <c:v>Nationalité française</c:v>
                </c:pt>
                <c:pt idx="1">
                  <c:v>Nationalité étrangère</c:v>
                </c:pt>
              </c:strCache>
            </c:strRef>
          </c:cat>
          <c:val>
            <c:numRef>
              <c:f>'Qui sont les afipiens'!$E$1:$E$2</c:f>
              <c:numCache>
                <c:formatCode>0.0%</c:formatCode>
                <c:ptCount val="2"/>
                <c:pt idx="0">
                  <c:v>0.58823529411764708</c:v>
                </c:pt>
                <c:pt idx="1">
                  <c:v>0.41176470588235292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542403399424765"/>
          <c:y val="0.45434753864973126"/>
          <c:w val="0.31701285057660988"/>
          <c:h val="0.29711333845031829"/>
        </c:manualLayout>
      </c:layout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26005395973048934"/>
          <c:y val="0.35200068750134988"/>
          <c:w val="0.35388786272611888"/>
          <c:h val="0.32800064062626288"/>
        </c:manualLayout>
      </c:layout>
      <c:pie3DChart>
        <c:varyColors val="1"/>
        <c:ser>
          <c:idx val="0"/>
          <c:order val="0"/>
          <c:tx>
            <c:v>Sexe</c:v>
          </c:tx>
          <c:explosion val="25"/>
          <c:dLbls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Val val="1"/>
            <c:showLeaderLines val="1"/>
          </c:dLbls>
          <c:cat>
            <c:strRef>
              <c:f>'Qui sont les afipiens'!$A$3:$A$4</c:f>
              <c:strCache>
                <c:ptCount val="2"/>
                <c:pt idx="0">
                  <c:v>Homme</c:v>
                </c:pt>
                <c:pt idx="1">
                  <c:v>Femme</c:v>
                </c:pt>
              </c:strCache>
            </c:strRef>
          </c:cat>
          <c:val>
            <c:numRef>
              <c:f>'Qui sont les afipiens'!$D$3:$D$4</c:f>
              <c:numCache>
                <c:formatCode>0.0%</c:formatCode>
                <c:ptCount val="2"/>
                <c:pt idx="0">
                  <c:v>0.29411764705882354</c:v>
                </c:pt>
                <c:pt idx="1">
                  <c:v>0.70588235294117652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landscape" horizontalDpi="-3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title>
    <c:view3D>
      <c:rotX val="30"/>
      <c:perspective val="30"/>
    </c:view3D>
    <c:plotArea>
      <c:layout>
        <c:manualLayout>
          <c:layoutTarget val="inner"/>
          <c:xMode val="edge"/>
          <c:yMode val="edge"/>
          <c:x val="0.20647773279352241"/>
          <c:y val="0.31250090826410787"/>
          <c:w val="0.54693167945277565"/>
          <c:h val="0.50542801821271344"/>
        </c:manualLayout>
      </c:layout>
      <c:pie3DChart>
        <c:varyColors val="1"/>
        <c:ser>
          <c:idx val="0"/>
          <c:order val="0"/>
          <c:tx>
            <c:v>Tranches d'âge</c:v>
          </c:tx>
          <c:explosion val="25"/>
          <c:dLbls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Val val="1"/>
            <c:showLeaderLines val="1"/>
          </c:dLbls>
          <c:cat>
            <c:strRef>
              <c:f>'Qui sont les afipiens'!$A$5:$A$8</c:f>
              <c:strCache>
                <c:ptCount val="4"/>
                <c:pt idx="0">
                  <c:v>20 - 25 ans</c:v>
                </c:pt>
                <c:pt idx="1">
                  <c:v>26 - 30 ans</c:v>
                </c:pt>
                <c:pt idx="2">
                  <c:v>31 - 35 ans</c:v>
                </c:pt>
                <c:pt idx="3">
                  <c:v>36 ans et plus</c:v>
                </c:pt>
              </c:strCache>
            </c:strRef>
          </c:cat>
          <c:val>
            <c:numRef>
              <c:f>'Qui sont les afipiens'!$C$5:$C$8</c:f>
              <c:numCache>
                <c:formatCode>0.0%</c:formatCode>
                <c:ptCount val="4"/>
                <c:pt idx="0">
                  <c:v>0.25882352941176473</c:v>
                </c:pt>
                <c:pt idx="1">
                  <c:v>0.50588235294117645</c:v>
                </c:pt>
                <c:pt idx="2">
                  <c:v>0.21176470588235294</c:v>
                </c:pt>
                <c:pt idx="3">
                  <c:v>2.3529411764705882E-2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legend>
      <c:legendPos val="r"/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zero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000000000001465" l="0.70000000000000062" r="0.70000000000000062" t="0.75000000000001465" header="0.30000000000000032" footer="0.30000000000000032"/>
    <c:pageSetup paperSize="9" orientation="landscape" horizontalDpi="-3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SITUATION DES CANDIDATS</a:t>
            </a:r>
          </a:p>
        </c:rich>
      </c:tx>
      <c:layout>
        <c:manualLayout>
          <c:xMode val="edge"/>
          <c:yMode val="edge"/>
          <c:x val="0.35335726143773138"/>
          <c:y val="5.725992839852073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9417023752376648"/>
          <c:y val="0.14398325235768294"/>
          <c:w val="0.65998401849922694"/>
          <c:h val="0.77013759360670664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FF00"/>
              </a:solidFill>
              <a:ln w="12700">
                <a:solidFill>
                  <a:srgbClr val="808080"/>
                </a:solidFill>
                <a:prstDash val="solid"/>
              </a:ln>
            </c:spPr>
          </c:dPt>
          <c:dPt>
            <c:idx val="1"/>
            <c:spPr>
              <a:solidFill>
                <a:srgbClr val="66FF66"/>
              </a:solidFill>
              <a:ln w="12700">
                <a:solidFill>
                  <a:srgbClr val="808080"/>
                </a:solidFill>
                <a:prstDash val="solid"/>
              </a:ln>
            </c:spPr>
          </c:dPt>
          <c:dPt>
            <c:idx val="2"/>
            <c:spPr>
              <a:solidFill>
                <a:srgbClr val="00B0F0"/>
              </a:solidFill>
              <a:ln w="12700">
                <a:solidFill>
                  <a:srgbClr val="808080"/>
                </a:solidFill>
                <a:prstDash val="solid"/>
              </a:ln>
            </c:spPr>
          </c:dPt>
          <c:dPt>
            <c:idx val="3"/>
            <c:spPr>
              <a:solidFill>
                <a:srgbClr val="FF00FF"/>
              </a:solidFill>
              <a:ln w="12700">
                <a:solidFill>
                  <a:srgbClr val="808080"/>
                </a:solidFill>
                <a:prstDash val="solid"/>
              </a:ln>
            </c:spPr>
          </c:dPt>
          <c:dPt>
            <c:idx val="4"/>
            <c:spPr>
              <a:solidFill>
                <a:srgbClr val="CCFFFF"/>
              </a:solidFill>
              <a:ln w="12700">
                <a:solidFill>
                  <a:srgbClr val="808080"/>
                </a:solidFill>
                <a:prstDash val="solid"/>
              </a:ln>
            </c:spPr>
          </c:dPt>
          <c:dPt>
            <c:idx val="5"/>
            <c:spPr>
              <a:solidFill>
                <a:schemeClr val="accent2"/>
              </a:solidFill>
              <a:ln w="12700">
                <a:solidFill>
                  <a:srgbClr val="808080"/>
                </a:solidFill>
                <a:prstDash val="solid"/>
              </a:ln>
            </c:spPr>
          </c:dPt>
          <c:dPt>
            <c:idx val="6"/>
            <c:spPr>
              <a:solidFill>
                <a:srgbClr val="00B050"/>
              </a:solidFill>
              <a:ln w="12700">
                <a:solidFill>
                  <a:srgbClr val="808080"/>
                </a:solidFill>
                <a:prstDash val="solid"/>
              </a:ln>
            </c:spPr>
          </c:dPt>
          <c:dPt>
            <c:idx val="7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Val val="1"/>
          </c:dLbls>
          <c:cat>
            <c:strRef>
              <c:f>'Rep. situation '!$A$3:$A$11</c:f>
              <c:strCache>
                <c:ptCount val="9"/>
                <c:pt idx="0">
                  <c:v>CDI</c:v>
                </c:pt>
                <c:pt idx="1">
                  <c:v>CDD</c:v>
                </c:pt>
                <c:pt idx="2">
                  <c:v>Stage/Alternance</c:v>
                </c:pt>
                <c:pt idx="3">
                  <c:v>Poursuite d'études</c:v>
                </c:pt>
                <c:pt idx="4">
                  <c:v>Autres</c:v>
                </c:pt>
                <c:pt idx="5">
                  <c:v>Autres : Statut étudiant élève</c:v>
                </c:pt>
                <c:pt idx="6">
                  <c:v>Départ à l'étranger</c:v>
                </c:pt>
                <c:pt idx="7">
                  <c:v>Création d'activité</c:v>
                </c:pt>
                <c:pt idx="8">
                  <c:v>En recherche</c:v>
                </c:pt>
              </c:strCache>
            </c:strRef>
          </c:cat>
          <c:val>
            <c:numRef>
              <c:f>'Rep. situation '!$D$3:$D$11</c:f>
              <c:numCache>
                <c:formatCode>0.0%</c:formatCode>
                <c:ptCount val="9"/>
                <c:pt idx="0">
                  <c:v>1.2048192771084338E-2</c:v>
                </c:pt>
                <c:pt idx="1">
                  <c:v>1.2048192771084338E-2</c:v>
                </c:pt>
                <c:pt idx="2">
                  <c:v>4.8192771084337352E-2</c:v>
                </c:pt>
                <c:pt idx="3">
                  <c:v>1.2048192771084338E-2</c:v>
                </c:pt>
                <c:pt idx="4">
                  <c:v>7.2289156626506021E-2</c:v>
                </c:pt>
                <c:pt idx="5">
                  <c:v>2.4096385542168676E-2</c:v>
                </c:pt>
                <c:pt idx="6">
                  <c:v>1.2048192771084338E-2</c:v>
                </c:pt>
                <c:pt idx="7">
                  <c:v>0</c:v>
                </c:pt>
                <c:pt idx="8">
                  <c:v>0.80722891566265065</c:v>
                </c:pt>
              </c:numCache>
            </c:numRef>
          </c:val>
        </c:ser>
        <c:dLbls>
          <c:showVal val="1"/>
        </c:dLbls>
        <c:axId val="77973760"/>
        <c:axId val="77975552"/>
      </c:barChart>
      <c:catAx>
        <c:axId val="77973760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7975552"/>
        <c:crosses val="autoZero"/>
        <c:lblAlgn val="ctr"/>
        <c:lblOffset val="100"/>
        <c:tickLblSkip val="1"/>
        <c:tickMarkSkip val="1"/>
      </c:catAx>
      <c:valAx>
        <c:axId val="77975552"/>
        <c:scaling>
          <c:orientation val="minMax"/>
        </c:scaling>
        <c:delete val="1"/>
        <c:axPos val="t"/>
        <c:numFmt formatCode="0.0%" sourceLinked="1"/>
        <c:tickLblPos val="none"/>
        <c:crossAx val="77973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horizontalDpi="-3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PAR ZONE GEOGRAPHIQUE</a:t>
            </a:r>
          </a:p>
        </c:rich>
      </c:tx>
      <c:layout>
        <c:manualLayout>
          <c:xMode val="edge"/>
          <c:yMode val="edge"/>
          <c:x val="0.1811848518935133"/>
          <c:y val="3.5714285714285712E-2"/>
        </c:manualLayout>
      </c:layout>
      <c:spPr>
        <a:noFill/>
        <a:ln w="25400">
          <a:noFill/>
        </a:ln>
      </c:spPr>
    </c:title>
    <c:view3D>
      <c:rotY val="160"/>
      <c:perspective val="0"/>
    </c:view3D>
    <c:plotArea>
      <c:layout>
        <c:manualLayout>
          <c:layoutTarget val="inner"/>
          <c:xMode val="edge"/>
          <c:yMode val="edge"/>
          <c:x val="0.14634158790218374"/>
          <c:y val="0.34226289952712147"/>
          <c:w val="0.69338038077459996"/>
          <c:h val="0.4702394619590248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32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explosion val="21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92D05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1.8930885066041361E-2"/>
                  <c:y val="3.5856013430843811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-1.2962154811638217E-2"/>
                  <c:y val="0.10388603158709207"/>
                </c:manualLayout>
              </c:layout>
              <c:showCatName val="1"/>
              <c:showPercent val="1"/>
            </c:dLbl>
            <c:dLbl>
              <c:idx val="2"/>
              <c:layout>
                <c:manualLayout>
                  <c:x val="0.11740888171648661"/>
                  <c:y val="-3.0678925249950691E-2"/>
                </c:manualLayout>
              </c:layout>
              <c:showCatName val="1"/>
              <c:showPercent val="1"/>
            </c:dLbl>
            <c:dLbl>
              <c:idx val="3"/>
              <c:layout>
                <c:manualLayout>
                  <c:x val="3.7163619198092202E-3"/>
                  <c:y val="5.7284905860755853E-2"/>
                </c:manualLayout>
              </c:layout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CatName val="1"/>
            <c:showPercent val="1"/>
            <c:showLeaderLines val="1"/>
          </c:dLbls>
          <c:cat>
            <c:strRef>
              <c:f>'Rep. Zone Géo'!$A$3:$A$6</c:f>
              <c:strCache>
                <c:ptCount val="4"/>
                <c:pt idx="0">
                  <c:v>ZUS</c:v>
                </c:pt>
                <c:pt idx="1">
                  <c:v>PROCHE ZUS</c:v>
                </c:pt>
                <c:pt idx="2">
                  <c:v>HORS ZUS</c:v>
                </c:pt>
                <c:pt idx="3">
                  <c:v>CUCS</c:v>
                </c:pt>
              </c:strCache>
            </c:strRef>
          </c:cat>
          <c:val>
            <c:numRef>
              <c:f>'Rep. Zone Géo'!$B$3:$B$6</c:f>
              <c:numCache>
                <c:formatCode>0</c:formatCode>
                <c:ptCount val="4"/>
                <c:pt idx="0">
                  <c:v>11</c:v>
                </c:pt>
                <c:pt idx="1">
                  <c:v>4</c:v>
                </c:pt>
                <c:pt idx="2">
                  <c:v>51</c:v>
                </c:pt>
                <c:pt idx="3">
                  <c:v>19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horizontalDpi="-3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85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NIVEAU D'ETUDES DES AFIPIENS</a:t>
            </a:r>
          </a:p>
        </c:rich>
      </c:tx>
      <c:layout>
        <c:manualLayout>
          <c:xMode val="edge"/>
          <c:yMode val="edge"/>
          <c:x val="0.31662269129317494"/>
          <c:y val="8.744394618834081E-2"/>
        </c:manualLayout>
      </c:layout>
      <c:spPr>
        <a:noFill/>
        <a:ln w="25400">
          <a:noFill/>
        </a:ln>
      </c:spPr>
    </c:title>
    <c:view3D>
      <c:rotY val="170"/>
      <c:perspective val="0"/>
    </c:view3D>
    <c:plotArea>
      <c:layout>
        <c:manualLayout>
          <c:layoutTarget val="inner"/>
          <c:xMode val="edge"/>
          <c:yMode val="edge"/>
          <c:x val="0.18205804749341944"/>
          <c:y val="0.34304932735429688"/>
          <c:w val="0.74274406332499265"/>
          <c:h val="0.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106"/>
          <c:dPt>
            <c:idx val="0"/>
            <c:spPr>
              <a:solidFill>
                <a:srgbClr val="FF00FF"/>
              </a:solidFill>
              <a:ln w="12700">
                <a:solidFill>
                  <a:srgbClr val="333333"/>
                </a:solidFill>
                <a:prstDash val="solid"/>
              </a:ln>
            </c:spPr>
          </c:dPt>
          <c:dPt>
            <c:idx val="1"/>
            <c:explosion val="117"/>
            <c:spPr>
              <a:solidFill>
                <a:srgbClr val="3366FF"/>
              </a:solidFill>
              <a:ln w="12700">
                <a:solidFill>
                  <a:srgbClr val="333333"/>
                </a:solidFill>
                <a:prstDash val="solid"/>
              </a:ln>
            </c:spPr>
          </c:dPt>
          <c:dPt>
            <c:idx val="2"/>
            <c:spPr>
              <a:solidFill>
                <a:srgbClr val="00FF00"/>
              </a:solidFill>
              <a:ln w="12700">
                <a:solidFill>
                  <a:srgbClr val="333333"/>
                </a:solidFill>
                <a:prstDash val="solid"/>
              </a:ln>
            </c:spPr>
          </c:dPt>
          <c:dPt>
            <c:idx val="3"/>
            <c:spPr>
              <a:solidFill>
                <a:srgbClr val="FFCC00"/>
              </a:solidFill>
              <a:ln w="12700">
                <a:solidFill>
                  <a:srgbClr val="333333"/>
                </a:solidFill>
                <a:prstDash val="solid"/>
              </a:ln>
            </c:spPr>
          </c:dPt>
          <c:dPt>
            <c:idx val="4"/>
            <c:spPr>
              <a:solidFill>
                <a:srgbClr val="FF0000"/>
              </a:solidFill>
              <a:ln w="12700">
                <a:solidFill>
                  <a:srgbClr val="333333"/>
                </a:solidFill>
                <a:prstDash val="solid"/>
              </a:ln>
            </c:spPr>
          </c:dPt>
          <c:dPt>
            <c:idx val="5"/>
            <c:spPr>
              <a:solidFill>
                <a:srgbClr val="FF6600"/>
              </a:solidFill>
              <a:ln w="12700">
                <a:solidFill>
                  <a:srgbClr val="333333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3.3865054467136266E-2"/>
                  <c:y val="9.7263027751183673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-2.7803655149966452E-2"/>
                  <c:y val="7.6185869143038779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-1.7789181365521923E-2"/>
                  <c:y val="9.0714075538764746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7.152057839735726E-2"/>
                  <c:y val="-7.9736120428904933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7.8490432759229914E-2"/>
                  <c:y val="1.9852170944999761E-2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-8.0899452212274247E-3"/>
                  <c:y val="9.2421171568800531E-2"/>
                </c:manualLayout>
              </c:layout>
              <c:dLblPos val="bestFit"/>
              <c:showCatName val="1"/>
              <c:showPercent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25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CatName val="1"/>
            <c:showPercent val="1"/>
            <c:showLeaderLines val="1"/>
            <c:leaderLines>
              <c:spPr>
                <a:ln w="3175">
                  <a:solidFill>
                    <a:srgbClr val="808080"/>
                  </a:solidFill>
                  <a:prstDash val="solid"/>
                </a:ln>
              </c:spPr>
            </c:leaderLines>
          </c:dLbls>
          <c:cat>
            <c:strRef>
              <c:f>'Rep.  niveau'!$A$3:$A$8</c:f>
              <c:strCache>
                <c:ptCount val="6"/>
                <c:pt idx="0">
                  <c:v>Bac+2</c:v>
                </c:pt>
                <c:pt idx="1">
                  <c:v>Bac+3</c:v>
                </c:pt>
                <c:pt idx="2">
                  <c:v>Bac+4</c:v>
                </c:pt>
                <c:pt idx="3">
                  <c:v>Bac+5</c:v>
                </c:pt>
                <c:pt idx="4">
                  <c:v>Bac+6</c:v>
                </c:pt>
                <c:pt idx="5">
                  <c:v>Bac+8</c:v>
                </c:pt>
              </c:strCache>
            </c:strRef>
          </c:cat>
          <c:val>
            <c:numRef>
              <c:f>'Rep.  niveau'!$B$3:$B$8</c:f>
              <c:numCache>
                <c:formatCode>General</c:formatCode>
                <c:ptCount val="6"/>
                <c:pt idx="0">
                  <c:v>1</c:v>
                </c:pt>
                <c:pt idx="1">
                  <c:v>6</c:v>
                </c:pt>
                <c:pt idx="2">
                  <c:v>5</c:v>
                </c:pt>
                <c:pt idx="3">
                  <c:v>70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3175">
          <a:solidFill>
            <a:srgbClr val="FFFFFF"/>
          </a:solidFill>
          <a:prstDash val="solid"/>
        </a:ln>
      </c:spPr>
    </c:plotArea>
    <c:plotVisOnly val="1"/>
    <c:dispBlanksAs val="zero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PAR DEPARTEMENT</a:t>
            </a:r>
          </a:p>
        </c:rich>
      </c:tx>
      <c:layout>
        <c:manualLayout>
          <c:xMode val="edge"/>
          <c:yMode val="edge"/>
          <c:x val="0.31701359239519838"/>
          <c:y val="2.884615384615384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9339056845653427"/>
          <c:y val="0.14423090466393543"/>
          <c:w val="0.7894741560409152"/>
          <c:h val="0.8288469321356296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Val val="1"/>
          </c:dLbls>
          <c:cat>
            <c:strRef>
              <c:f>STATISTIQUES!$L$3:$L$11</c:f>
              <c:strCache>
                <c:ptCount val="9"/>
                <c:pt idx="0">
                  <c:v>PARIS</c:v>
                </c:pt>
                <c:pt idx="1">
                  <c:v>SEINE ET MARNE</c:v>
                </c:pt>
                <c:pt idx="2">
                  <c:v>YVELINES</c:v>
                </c:pt>
                <c:pt idx="3">
                  <c:v>ESSONNE</c:v>
                </c:pt>
                <c:pt idx="4">
                  <c:v>HAUTS DE SEINE</c:v>
                </c:pt>
                <c:pt idx="5">
                  <c:v>SEINE SAINT DENIS</c:v>
                </c:pt>
                <c:pt idx="6">
                  <c:v>VAL DE MARNE</c:v>
                </c:pt>
                <c:pt idx="7">
                  <c:v>VAL D'OISE</c:v>
                </c:pt>
                <c:pt idx="8">
                  <c:v>HORS IDF</c:v>
                </c:pt>
              </c:strCache>
            </c:strRef>
          </c:cat>
          <c:val>
            <c:numRef>
              <c:f>STATISTIQUES!$N$3:$N$11</c:f>
              <c:numCache>
                <c:formatCode>0.0%</c:formatCode>
                <c:ptCount val="9"/>
                <c:pt idx="0">
                  <c:v>0.23529411764705882</c:v>
                </c:pt>
                <c:pt idx="1">
                  <c:v>7.0588235294117646E-2</c:v>
                </c:pt>
                <c:pt idx="2">
                  <c:v>4.7058823529411764E-2</c:v>
                </c:pt>
                <c:pt idx="3">
                  <c:v>4.7058823529411764E-2</c:v>
                </c:pt>
                <c:pt idx="4">
                  <c:v>0.15294117647058825</c:v>
                </c:pt>
                <c:pt idx="5">
                  <c:v>0.22352941176470589</c:v>
                </c:pt>
                <c:pt idx="6">
                  <c:v>0.15294117647058825</c:v>
                </c:pt>
                <c:pt idx="7">
                  <c:v>3.5294117647058823E-2</c:v>
                </c:pt>
                <c:pt idx="8">
                  <c:v>3.5294117647058823E-2</c:v>
                </c:pt>
              </c:numCache>
            </c:numRef>
          </c:val>
        </c:ser>
        <c:dLbls>
          <c:showVal val="1"/>
        </c:dLbls>
        <c:axId val="79454208"/>
        <c:axId val="79455744"/>
      </c:barChart>
      <c:catAx>
        <c:axId val="79454208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9455744"/>
        <c:crosses val="autoZero"/>
        <c:lblAlgn val="ctr"/>
        <c:lblOffset val="100"/>
        <c:tickLblSkip val="1"/>
        <c:tickMarkSkip val="1"/>
      </c:catAx>
      <c:valAx>
        <c:axId val="79455744"/>
        <c:scaling>
          <c:orientation val="minMax"/>
        </c:scaling>
        <c:delete val="1"/>
        <c:axPos val="t"/>
        <c:numFmt formatCode="0.0%" sourceLinked="1"/>
        <c:tickLblPos val="none"/>
        <c:crossAx val="794542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horizontalDpi="-3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REPARTITION PAR METIERS</a:t>
            </a:r>
          </a:p>
        </c:rich>
      </c:tx>
      <c:layout>
        <c:manualLayout>
          <c:xMode val="edge"/>
          <c:yMode val="edge"/>
          <c:x val="0.38054076753944427"/>
          <c:y val="2.698650674662668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8324349833377234"/>
          <c:y val="0.11394311189847835"/>
          <c:w val="0.50162188641396765"/>
          <c:h val="0.86506809954502695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2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fr-FR"/>
              </a:p>
            </c:txPr>
            <c:showVal val="1"/>
          </c:dLbls>
          <c:cat>
            <c:strRef>
              <c:f>STATISTIQUES!$H$3:$H$17</c:f>
              <c:strCache>
                <c:ptCount val="15"/>
                <c:pt idx="0">
                  <c:v>ACHATS - LOGISTIQUE</c:v>
                </c:pt>
                <c:pt idx="1">
                  <c:v>ADMINISTRATIF</c:v>
                </c:pt>
                <c:pt idx="2">
                  <c:v>AUDIT - CONTRÔLE DE GESTION - FINANCE</c:v>
                </c:pt>
                <c:pt idx="3">
                  <c:v>COMMERCE</c:v>
                </c:pt>
                <c:pt idx="4">
                  <c:v>COMMUNICATION - CREATION - JOURNALISME</c:v>
                </c:pt>
                <c:pt idx="5">
                  <c:v>COMPTABILITE</c:v>
                </c:pt>
                <c:pt idx="6">
                  <c:v>DROIT - FISCALITE</c:v>
                </c:pt>
                <c:pt idx="7">
                  <c:v>ETUDES / R&amp;D</c:v>
                </c:pt>
                <c:pt idx="8">
                  <c:v>INFORMATIQUE - TELECOMMUNICATION</c:v>
                </c:pt>
                <c:pt idx="9">
                  <c:v>MARKETING</c:v>
                </c:pt>
                <c:pt idx="10">
                  <c:v>METHODES - PROCESS - QUALITE - SECURITE - ORGANISATION</c:v>
                </c:pt>
                <c:pt idx="11">
                  <c:v>PRODUCTION </c:v>
                </c:pt>
                <c:pt idx="12">
                  <c:v>RESSOURCES HUMAINES - FORMATION</c:v>
                </c:pt>
                <c:pt idx="13">
                  <c:v>SANITAIRE - SOCIAL</c:v>
                </c:pt>
                <c:pt idx="14">
                  <c:v>PROJET A DEFINIR</c:v>
                </c:pt>
              </c:strCache>
            </c:strRef>
          </c:cat>
          <c:val>
            <c:numRef>
              <c:f>STATISTIQUES!$J$3:$J$17</c:f>
              <c:numCache>
                <c:formatCode>0.0%</c:formatCode>
                <c:ptCount val="15"/>
                <c:pt idx="0">
                  <c:v>1.2345679012345678E-2</c:v>
                </c:pt>
                <c:pt idx="1">
                  <c:v>1.2345679012345678E-2</c:v>
                </c:pt>
                <c:pt idx="2">
                  <c:v>0.14814814814814814</c:v>
                </c:pt>
                <c:pt idx="3">
                  <c:v>9.8765432098765427E-2</c:v>
                </c:pt>
                <c:pt idx="4">
                  <c:v>6.1728395061728392E-2</c:v>
                </c:pt>
                <c:pt idx="5">
                  <c:v>4.9382716049382713E-2</c:v>
                </c:pt>
                <c:pt idx="6">
                  <c:v>8.6419753086419748E-2</c:v>
                </c:pt>
                <c:pt idx="7">
                  <c:v>0.13580246913580246</c:v>
                </c:pt>
                <c:pt idx="8">
                  <c:v>6.1728395061728392E-2</c:v>
                </c:pt>
                <c:pt idx="9">
                  <c:v>7.407407407407407E-2</c:v>
                </c:pt>
                <c:pt idx="10">
                  <c:v>6.1728395061728392E-2</c:v>
                </c:pt>
                <c:pt idx="11">
                  <c:v>0</c:v>
                </c:pt>
                <c:pt idx="12">
                  <c:v>0.1111111111111111</c:v>
                </c:pt>
                <c:pt idx="13">
                  <c:v>3.7037037037037035E-2</c:v>
                </c:pt>
                <c:pt idx="14">
                  <c:v>4.9382716049382713E-2</c:v>
                </c:pt>
              </c:numCache>
            </c:numRef>
          </c:val>
        </c:ser>
        <c:dLbls>
          <c:showVal val="1"/>
        </c:dLbls>
        <c:axId val="79386880"/>
        <c:axId val="79392768"/>
      </c:barChart>
      <c:catAx>
        <c:axId val="79386880"/>
        <c:scaling>
          <c:orientation val="maxMin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79392768"/>
        <c:crosses val="autoZero"/>
        <c:auto val="1"/>
        <c:lblAlgn val="ctr"/>
        <c:lblOffset val="100"/>
        <c:tickLblSkip val="1"/>
        <c:tickMarkSkip val="1"/>
      </c:catAx>
      <c:valAx>
        <c:axId val="79392768"/>
        <c:scaling>
          <c:orientation val="minMax"/>
        </c:scaling>
        <c:delete val="1"/>
        <c:axPos val="t"/>
        <c:numFmt formatCode="0.0%" sourceLinked="1"/>
        <c:tickLblPos val="none"/>
        <c:crossAx val="79386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488156</xdr:colOff>
      <xdr:row>2</xdr:row>
      <xdr:rowOff>116682</xdr:rowOff>
    </xdr:from>
    <xdr:to>
      <xdr:col>10</xdr:col>
      <xdr:colOff>214313</xdr:colOff>
      <xdr:row>26</xdr:row>
      <xdr:rowOff>107157</xdr:rowOff>
    </xdr:to>
    <xdr:graphicFrame macro="">
      <xdr:nvGraphicFramePr>
        <xdr:cNvPr id="1122201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266698</xdr:colOff>
      <xdr:row>1</xdr:row>
      <xdr:rowOff>171449</xdr:rowOff>
    </xdr:from>
    <xdr:to>
      <xdr:col>13</xdr:col>
      <xdr:colOff>47624</xdr:colOff>
      <xdr:row>27</xdr:row>
      <xdr:rowOff>114300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369094</xdr:colOff>
      <xdr:row>16</xdr:row>
      <xdr:rowOff>157163</xdr:rowOff>
    </xdr:from>
    <xdr:to>
      <xdr:col>5</xdr:col>
      <xdr:colOff>588169</xdr:colOff>
      <xdr:row>31</xdr:row>
      <xdr:rowOff>61913</xdr:rowOff>
    </xdr:to>
    <xdr:graphicFrame macro="">
      <xdr:nvGraphicFramePr>
        <xdr:cNvPr id="1052289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559595</xdr:colOff>
      <xdr:row>17</xdr:row>
      <xdr:rowOff>23813</xdr:rowOff>
    </xdr:from>
    <xdr:to>
      <xdr:col>11</xdr:col>
      <xdr:colOff>266701</xdr:colOff>
      <xdr:row>31</xdr:row>
      <xdr:rowOff>138113</xdr:rowOff>
    </xdr:to>
    <xdr:graphicFrame macro="">
      <xdr:nvGraphicFramePr>
        <xdr:cNvPr id="10522895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369095</xdr:colOff>
      <xdr:row>31</xdr:row>
      <xdr:rowOff>71438</xdr:rowOff>
    </xdr:from>
    <xdr:to>
      <xdr:col>8</xdr:col>
      <xdr:colOff>502444</xdr:colOff>
      <xdr:row>51</xdr:row>
      <xdr:rowOff>28576</xdr:rowOff>
    </xdr:to>
    <xdr:graphicFrame macro="">
      <xdr:nvGraphicFramePr>
        <xdr:cNvPr id="1052289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27215</xdr:colOff>
      <xdr:row>19</xdr:row>
      <xdr:rowOff>101031</xdr:rowOff>
    </xdr:from>
    <xdr:to>
      <xdr:col>7</xdr:col>
      <xdr:colOff>703489</xdr:colOff>
      <xdr:row>47</xdr:row>
      <xdr:rowOff>9184</xdr:rowOff>
    </xdr:to>
    <xdr:graphicFrame macro="">
      <xdr:nvGraphicFramePr>
        <xdr:cNvPr id="10528858" name="Chart 12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9</xdr:row>
      <xdr:rowOff>50006</xdr:rowOff>
    </xdr:from>
    <xdr:to>
      <xdr:col>8</xdr:col>
      <xdr:colOff>114300</xdr:colOff>
      <xdr:row>29</xdr:row>
      <xdr:rowOff>11906</xdr:rowOff>
    </xdr:to>
    <xdr:graphicFrame macro="">
      <xdr:nvGraphicFramePr>
        <xdr:cNvPr id="114462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699407</xdr:colOff>
      <xdr:row>9</xdr:row>
      <xdr:rowOff>130628</xdr:rowOff>
    </xdr:from>
    <xdr:to>
      <xdr:col>14</xdr:col>
      <xdr:colOff>299357</xdr:colOff>
      <xdr:row>36</xdr:row>
      <xdr:rowOff>5443</xdr:rowOff>
    </xdr:to>
    <xdr:graphicFrame macro="">
      <xdr:nvGraphicFramePr>
        <xdr:cNvPr id="1143297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7</xdr:row>
      <xdr:rowOff>31750</xdr:rowOff>
    </xdr:from>
    <xdr:to>
      <xdr:col>14</xdr:col>
      <xdr:colOff>600075</xdr:colOff>
      <xdr:row>36</xdr:row>
      <xdr:rowOff>15875</xdr:rowOff>
    </xdr:to>
    <xdr:graphicFrame macro="">
      <xdr:nvGraphicFramePr>
        <xdr:cNvPr id="11319323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0</xdr:rowOff>
    </xdr:from>
    <xdr:to>
      <xdr:col>9</xdr:col>
      <xdr:colOff>285750</xdr:colOff>
      <xdr:row>34</xdr:row>
      <xdr:rowOff>38100</xdr:rowOff>
    </xdr:to>
    <xdr:graphicFrame macro="">
      <xdr:nvGraphicFramePr>
        <xdr:cNvPr id="1138485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19</xdr:row>
      <xdr:rowOff>9525</xdr:rowOff>
    </xdr:from>
    <xdr:to>
      <xdr:col>9</xdr:col>
      <xdr:colOff>495300</xdr:colOff>
      <xdr:row>64</xdr:row>
      <xdr:rowOff>152400</xdr:rowOff>
    </xdr:to>
    <xdr:graphicFrame macro="">
      <xdr:nvGraphicFramePr>
        <xdr:cNvPr id="114514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342900</xdr:colOff>
      <xdr:row>21</xdr:row>
      <xdr:rowOff>142875</xdr:rowOff>
    </xdr:to>
    <xdr:graphicFrame macro="">
      <xdr:nvGraphicFramePr>
        <xdr:cNvPr id="1143809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yassine.mouzi@gmail.com" TargetMode="External"/><Relationship Id="rId18" Type="http://schemas.openxmlformats.org/officeDocument/2006/relationships/hyperlink" Target="mailto:ndeye86@hotmail.com" TargetMode="External"/><Relationship Id="rId26" Type="http://schemas.openxmlformats.org/officeDocument/2006/relationships/hyperlink" Target="mailto:meddane.k@gmail.com" TargetMode="External"/><Relationship Id="rId39" Type="http://schemas.openxmlformats.org/officeDocument/2006/relationships/hyperlink" Target="mailto:rokhaya-niass@hotmail.fr" TargetMode="External"/><Relationship Id="rId21" Type="http://schemas.openxmlformats.org/officeDocument/2006/relationships/hyperlink" Target="mailto:karima_medj@yahoo.fr" TargetMode="External"/><Relationship Id="rId34" Type="http://schemas.openxmlformats.org/officeDocument/2006/relationships/hyperlink" Target="mailto:vedzessou@hotmail.fr" TargetMode="External"/><Relationship Id="rId42" Type="http://schemas.openxmlformats.org/officeDocument/2006/relationships/hyperlink" Target="mailto:diakitea89@yahoo.fr" TargetMode="External"/><Relationship Id="rId47" Type="http://schemas.openxmlformats.org/officeDocument/2006/relationships/hyperlink" Target="mailto:aschalman@ymail.com" TargetMode="External"/><Relationship Id="rId50" Type="http://schemas.openxmlformats.org/officeDocument/2006/relationships/hyperlink" Target="mailto:brahim.souadi@gmail.com" TargetMode="External"/><Relationship Id="rId55" Type="http://schemas.openxmlformats.org/officeDocument/2006/relationships/hyperlink" Target="mailto:emilie.paul2@gmail.com" TargetMode="External"/><Relationship Id="rId63" Type="http://schemas.openxmlformats.org/officeDocument/2006/relationships/hyperlink" Target="mailto:bohbor@gmail.com" TargetMode="External"/><Relationship Id="rId68" Type="http://schemas.openxmlformats.org/officeDocument/2006/relationships/hyperlink" Target="mailto:nwirja@hotmail.com" TargetMode="External"/><Relationship Id="rId76" Type="http://schemas.openxmlformats.org/officeDocument/2006/relationships/hyperlink" Target="mailto:meriyem.boubaya@gmail.com" TargetMode="External"/><Relationship Id="rId84" Type="http://schemas.openxmlformats.org/officeDocument/2006/relationships/hyperlink" Target="mailto:adel.bennabi@yahoo.fr" TargetMode="External"/><Relationship Id="rId7" Type="http://schemas.openxmlformats.org/officeDocument/2006/relationships/hyperlink" Target="mailto:termata.drame@hotmail.com" TargetMode="External"/><Relationship Id="rId71" Type="http://schemas.openxmlformats.org/officeDocument/2006/relationships/hyperlink" Target="mailto:cinja.uneau@gmail.com" TargetMode="External"/><Relationship Id="rId2" Type="http://schemas.openxmlformats.org/officeDocument/2006/relationships/hyperlink" Target="mailto:cedric.ngadjui@gmail.com" TargetMode="External"/><Relationship Id="rId16" Type="http://schemas.openxmlformats.org/officeDocument/2006/relationships/hyperlink" Target="mailto:hakim-zermani@hotmail.fr" TargetMode="External"/><Relationship Id="rId29" Type="http://schemas.openxmlformats.org/officeDocument/2006/relationships/hyperlink" Target="mailto:wahiba.charfi@gmail.com" TargetMode="External"/><Relationship Id="rId11" Type="http://schemas.openxmlformats.org/officeDocument/2006/relationships/hyperlink" Target="mailto:kfrancesca2001@yahoo.fr" TargetMode="External"/><Relationship Id="rId24" Type="http://schemas.openxmlformats.org/officeDocument/2006/relationships/hyperlink" Target="mailto:batirikayowa@gmail.com" TargetMode="External"/><Relationship Id="rId32" Type="http://schemas.openxmlformats.org/officeDocument/2006/relationships/hyperlink" Target="mailto:diane.dupont@yahoo.fr" TargetMode="External"/><Relationship Id="rId37" Type="http://schemas.openxmlformats.org/officeDocument/2006/relationships/hyperlink" Target="mailto:s.ashorgbor@gmail.com" TargetMode="External"/><Relationship Id="rId40" Type="http://schemas.openxmlformats.org/officeDocument/2006/relationships/hyperlink" Target="mailto:xeniagalia@hotmail.com" TargetMode="External"/><Relationship Id="rId45" Type="http://schemas.openxmlformats.org/officeDocument/2006/relationships/hyperlink" Target="mailto:mezdour.rafik@gmail.com" TargetMode="External"/><Relationship Id="rId53" Type="http://schemas.openxmlformats.org/officeDocument/2006/relationships/hyperlink" Target="mailto:wafa.chennoufi@gmail.com" TargetMode="External"/><Relationship Id="rId58" Type="http://schemas.openxmlformats.org/officeDocument/2006/relationships/hyperlink" Target="mailto:hadil.akl@gmail.com" TargetMode="External"/><Relationship Id="rId66" Type="http://schemas.openxmlformats.org/officeDocument/2006/relationships/hyperlink" Target="mailto:magoodlive@yahoo.fr" TargetMode="External"/><Relationship Id="rId74" Type="http://schemas.openxmlformats.org/officeDocument/2006/relationships/hyperlink" Target="mailto:babacar.dram@gmail.com" TargetMode="External"/><Relationship Id="rId79" Type="http://schemas.openxmlformats.org/officeDocument/2006/relationships/hyperlink" Target="mailto:nadir.aitsaidi@gmail.com" TargetMode="External"/><Relationship Id="rId5" Type="http://schemas.openxmlformats.org/officeDocument/2006/relationships/hyperlink" Target="mailto:sy_dieynaba@hotmail.fr" TargetMode="External"/><Relationship Id="rId61" Type="http://schemas.openxmlformats.org/officeDocument/2006/relationships/hyperlink" Target="mailto:rachid.elouazzani@gmail.com" TargetMode="External"/><Relationship Id="rId82" Type="http://schemas.openxmlformats.org/officeDocument/2006/relationships/hyperlink" Target="mailto:aichalaloui@hotmail.fr" TargetMode="External"/><Relationship Id="rId19" Type="http://schemas.openxmlformats.org/officeDocument/2006/relationships/hyperlink" Target="mailto:carole.ferand@wanadoo.fr" TargetMode="External"/><Relationship Id="rId4" Type="http://schemas.openxmlformats.org/officeDocument/2006/relationships/hyperlink" Target="mailto:bamamad84@gmail.com" TargetMode="External"/><Relationship Id="rId9" Type="http://schemas.openxmlformats.org/officeDocument/2006/relationships/hyperlink" Target="mailto:tanohboss@yahoo.fr" TargetMode="External"/><Relationship Id="rId14" Type="http://schemas.openxmlformats.org/officeDocument/2006/relationships/hyperlink" Target="mailto:jfclaudien@gmail.com" TargetMode="External"/><Relationship Id="rId22" Type="http://schemas.openxmlformats.org/officeDocument/2006/relationships/hyperlink" Target="mailto:mpste10@yahoo.fr" TargetMode="External"/><Relationship Id="rId27" Type="http://schemas.openxmlformats.org/officeDocument/2006/relationships/hyperlink" Target="mailto:chabi.dochamou@hotmail.fr" TargetMode="External"/><Relationship Id="rId30" Type="http://schemas.openxmlformats.org/officeDocument/2006/relationships/hyperlink" Target="mailto:attinenomoko@gmail.com" TargetMode="External"/><Relationship Id="rId35" Type="http://schemas.openxmlformats.org/officeDocument/2006/relationships/hyperlink" Target="mailto:alsodia88@yahoo.fr" TargetMode="External"/><Relationship Id="rId43" Type="http://schemas.openxmlformats.org/officeDocument/2006/relationships/hyperlink" Target="mailto:belgaid.khelifa@gmail.com" TargetMode="External"/><Relationship Id="rId48" Type="http://schemas.openxmlformats.org/officeDocument/2006/relationships/hyperlink" Target="mailto:diop.m@live.fr" TargetMode="External"/><Relationship Id="rId56" Type="http://schemas.openxmlformats.org/officeDocument/2006/relationships/hyperlink" Target="mailto:armel.agbobli@yahoo.fr" TargetMode="External"/><Relationship Id="rId64" Type="http://schemas.openxmlformats.org/officeDocument/2006/relationships/hyperlink" Target="mailto:sandra.bernard.tlc@gmail.com" TargetMode="External"/><Relationship Id="rId69" Type="http://schemas.openxmlformats.org/officeDocument/2006/relationships/hyperlink" Target="mailto:fantaliou@yahoo.fr" TargetMode="External"/><Relationship Id="rId77" Type="http://schemas.openxmlformats.org/officeDocument/2006/relationships/hyperlink" Target="mailto:azouaghi@laposte.net" TargetMode="External"/><Relationship Id="rId8" Type="http://schemas.openxmlformats.org/officeDocument/2006/relationships/hyperlink" Target="mailto:ulrich.yahouedeou@gmail.com" TargetMode="External"/><Relationship Id="rId51" Type="http://schemas.openxmlformats.org/officeDocument/2006/relationships/hyperlink" Target="mailto:arletty.agbogba@inseec-france.com" TargetMode="External"/><Relationship Id="rId72" Type="http://schemas.openxmlformats.org/officeDocument/2006/relationships/hyperlink" Target="mailto:sylvianehpc@yahoo.fr" TargetMode="External"/><Relationship Id="rId80" Type="http://schemas.openxmlformats.org/officeDocument/2006/relationships/hyperlink" Target="mailto:christelle.miladinovic@gmail.com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mailto:ndjocknadine@hotmail.fr" TargetMode="External"/><Relationship Id="rId12" Type="http://schemas.openxmlformats.org/officeDocument/2006/relationships/hyperlink" Target="mailto:charlotte.estrabaud@gmail.com" TargetMode="External"/><Relationship Id="rId17" Type="http://schemas.openxmlformats.org/officeDocument/2006/relationships/hyperlink" Target="mailto:seloikaty@hotmail.com" TargetMode="External"/><Relationship Id="rId25" Type="http://schemas.openxmlformats.org/officeDocument/2006/relationships/hyperlink" Target="mailto:daoudaguisse@hotmail.fr" TargetMode="External"/><Relationship Id="rId33" Type="http://schemas.openxmlformats.org/officeDocument/2006/relationships/hyperlink" Target="mailto:sandrine.gustave@yahoo.fr" TargetMode="External"/><Relationship Id="rId38" Type="http://schemas.openxmlformats.org/officeDocument/2006/relationships/hyperlink" Target="mailto:v.mabialah@orange.fr" TargetMode="External"/><Relationship Id="rId46" Type="http://schemas.openxmlformats.org/officeDocument/2006/relationships/hyperlink" Target="mailto:armellefalade@yahoo.fr" TargetMode="External"/><Relationship Id="rId59" Type="http://schemas.openxmlformats.org/officeDocument/2006/relationships/hyperlink" Target="mailto:rokiatoukonate37@yahoo.fr" TargetMode="External"/><Relationship Id="rId67" Type="http://schemas.openxmlformats.org/officeDocument/2006/relationships/hyperlink" Target="mailto:anissamehni@gmail.com" TargetMode="External"/><Relationship Id="rId20" Type="http://schemas.openxmlformats.org/officeDocument/2006/relationships/hyperlink" Target="mailto:amibao2003@yahoo.fr" TargetMode="External"/><Relationship Id="rId41" Type="http://schemas.openxmlformats.org/officeDocument/2006/relationships/hyperlink" Target="mailto:sabrina.zainoudine@gmail.com" TargetMode="External"/><Relationship Id="rId54" Type="http://schemas.openxmlformats.org/officeDocument/2006/relationships/hyperlink" Target="mailto:christianngokio@gmail.com" TargetMode="External"/><Relationship Id="rId62" Type="http://schemas.openxmlformats.org/officeDocument/2006/relationships/hyperlink" Target="mailto:marcbell@hotmail.fr" TargetMode="External"/><Relationship Id="rId70" Type="http://schemas.openxmlformats.org/officeDocument/2006/relationships/hyperlink" Target="mailto:kharyfr@yahoo.fr" TargetMode="External"/><Relationship Id="rId75" Type="http://schemas.openxmlformats.org/officeDocument/2006/relationships/hyperlink" Target="mailto:maposte01@gmail.com" TargetMode="External"/><Relationship Id="rId83" Type="http://schemas.openxmlformats.org/officeDocument/2006/relationships/hyperlink" Target="mailto:lakdjou@free.fr" TargetMode="External"/><Relationship Id="rId1" Type="http://schemas.openxmlformats.org/officeDocument/2006/relationships/hyperlink" Target="mailto:nwirja@hotmail.com" TargetMode="External"/><Relationship Id="rId6" Type="http://schemas.openxmlformats.org/officeDocument/2006/relationships/hyperlink" Target="mailto:khaoula.lab@gmail.com" TargetMode="External"/><Relationship Id="rId15" Type="http://schemas.openxmlformats.org/officeDocument/2006/relationships/hyperlink" Target="mailto:isabellemarie.zongo@gmail.com" TargetMode="External"/><Relationship Id="rId23" Type="http://schemas.openxmlformats.org/officeDocument/2006/relationships/hyperlink" Target="mailto:leslie-guyomard@orange.fr" TargetMode="External"/><Relationship Id="rId28" Type="http://schemas.openxmlformats.org/officeDocument/2006/relationships/hyperlink" Target="mailto:nihad.souad@gmail.com" TargetMode="External"/><Relationship Id="rId36" Type="http://schemas.openxmlformats.org/officeDocument/2006/relationships/hyperlink" Target="mailto:k.christele@gmail.com" TargetMode="External"/><Relationship Id="rId49" Type="http://schemas.openxmlformats.org/officeDocument/2006/relationships/hyperlink" Target="mailto:juste.nguimbi@gmail.com" TargetMode="External"/><Relationship Id="rId57" Type="http://schemas.openxmlformats.org/officeDocument/2006/relationships/hyperlink" Target="mailto:okaz_okota@hotmail.com" TargetMode="External"/><Relationship Id="rId10" Type="http://schemas.openxmlformats.org/officeDocument/2006/relationships/hyperlink" Target="mailto:sabrina.atmane@yahoo.fr" TargetMode="External"/><Relationship Id="rId31" Type="http://schemas.openxmlformats.org/officeDocument/2006/relationships/hyperlink" Target="mailto:beamarie16@gmail.com" TargetMode="External"/><Relationship Id="rId44" Type="http://schemas.openxmlformats.org/officeDocument/2006/relationships/hyperlink" Target="mailto:gillesmendy@hotmail.fr" TargetMode="External"/><Relationship Id="rId52" Type="http://schemas.openxmlformats.org/officeDocument/2006/relationships/hyperlink" Target="mailto:jim.houngbadji@yahoo.fr" TargetMode="External"/><Relationship Id="rId60" Type="http://schemas.openxmlformats.org/officeDocument/2006/relationships/hyperlink" Target="mailto:monteirosally@hotmail.fr" TargetMode="External"/><Relationship Id="rId65" Type="http://schemas.openxmlformats.org/officeDocument/2006/relationships/hyperlink" Target="mailto:s_j@hotmail.fr" TargetMode="External"/><Relationship Id="rId73" Type="http://schemas.openxmlformats.org/officeDocument/2006/relationships/hyperlink" Target="mailto:aliberredjem.alu@gmail.com" TargetMode="External"/><Relationship Id="rId78" Type="http://schemas.openxmlformats.org/officeDocument/2006/relationships/hyperlink" Target="mailto:knacreddine@gmail.com" TargetMode="External"/><Relationship Id="rId81" Type="http://schemas.openxmlformats.org/officeDocument/2006/relationships/hyperlink" Target="mailto:rp.baaklini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T539"/>
  <sheetViews>
    <sheetView showZeros="0" tabSelected="1" zoomScale="95" zoomScaleNormal="95" zoomScaleSheetLayoutView="75" workbookViewId="0">
      <pane xSplit="3" ySplit="3" topLeftCell="X94" activePane="bottomRight" state="frozen"/>
      <selection pane="topRight" activeCell="D1" sqref="D1"/>
      <selection pane="bottomLeft" activeCell="A4" sqref="A4"/>
      <selection pane="bottomRight" activeCell="Y100" sqref="Y100"/>
    </sheetView>
  </sheetViews>
  <sheetFormatPr baseColWidth="10" defaultColWidth="11.42578125" defaultRowHeight="12"/>
  <cols>
    <col min="1" max="1" width="6.7109375" style="134" customWidth="1"/>
    <col min="2" max="2" width="22.7109375" style="120" bestFit="1" customWidth="1"/>
    <col min="3" max="3" width="16.28515625" style="106" customWidth="1"/>
    <col min="4" max="4" width="10.140625" style="106" customWidth="1"/>
    <col min="5" max="5" width="9.42578125" style="125" customWidth="1"/>
    <col min="6" max="6" width="14.140625" style="106" customWidth="1"/>
    <col min="7" max="7" width="15.28515625" style="106" customWidth="1"/>
    <col min="8" max="9" width="15" style="106" customWidth="1"/>
    <col min="10" max="10" width="9.28515625" style="106" customWidth="1"/>
    <col min="11" max="11" width="12.28515625" style="106" customWidth="1"/>
    <col min="12" max="12" width="14.140625" style="106" customWidth="1"/>
    <col min="13" max="13" width="23.28515625" style="106" customWidth="1"/>
    <col min="14" max="14" width="13.42578125" style="106" customWidth="1"/>
    <col min="15" max="15" width="15.7109375" style="106" customWidth="1"/>
    <col min="16" max="16" width="17.140625" style="135" customWidth="1"/>
    <col min="17" max="17" width="32.42578125" style="106" customWidth="1"/>
    <col min="18" max="18" width="19.140625" style="106" customWidth="1"/>
    <col min="19" max="19" width="14.140625" style="106" customWidth="1"/>
    <col min="20" max="20" width="37" style="106" bestFit="1" customWidth="1"/>
    <col min="21" max="21" width="13.85546875" style="106" customWidth="1"/>
    <col min="22" max="22" width="11.85546875" style="106" customWidth="1"/>
    <col min="23" max="23" width="20.28515625" style="120" customWidth="1"/>
    <col min="24" max="24" width="25.28515625" style="120" customWidth="1"/>
    <col min="25" max="25" width="84.28515625" style="120" bestFit="1" customWidth="1"/>
    <col min="26" max="26" width="12.42578125" style="120" customWidth="1"/>
    <col min="27" max="27" width="11.5703125" style="106" customWidth="1"/>
    <col min="28" max="28" width="20.85546875" style="106" customWidth="1"/>
    <col min="29" max="29" width="21.85546875" style="120" customWidth="1"/>
    <col min="30" max="30" width="18" style="120" customWidth="1"/>
    <col min="31" max="31" width="20.28515625" style="120" customWidth="1"/>
    <col min="32" max="32" width="22.140625" style="120" customWidth="1"/>
    <col min="33" max="33" width="17" style="120" customWidth="1"/>
    <col min="34" max="34" width="14.5703125" style="120" customWidth="1"/>
    <col min="35" max="35" width="19.85546875" style="120" customWidth="1"/>
    <col min="36" max="36" width="16.28515625" style="106" customWidth="1"/>
    <col min="37" max="37" width="18.42578125" style="106" customWidth="1"/>
    <col min="38" max="38" width="18" style="106" customWidth="1"/>
    <col min="39" max="44" width="17.42578125" style="106" customWidth="1"/>
    <col min="45" max="45" width="11.42578125" style="106" customWidth="1"/>
    <col min="46" max="46" width="6.7109375" style="106" customWidth="1"/>
    <col min="47" max="47" width="11.42578125" style="106" customWidth="1"/>
    <col min="48" max="50" width="16" style="106" customWidth="1"/>
    <col min="51" max="51" width="11.42578125" style="106" customWidth="1"/>
    <col min="52" max="52" width="8.42578125" style="106" customWidth="1"/>
    <col min="53" max="53" width="11.42578125" style="106" customWidth="1"/>
    <col min="54" max="54" width="20.85546875" style="106" customWidth="1"/>
    <col min="55" max="55" width="11.42578125" style="106" customWidth="1"/>
    <col min="56" max="56" width="19.28515625" style="106" customWidth="1"/>
    <col min="57" max="57" width="11.42578125" style="106" customWidth="1"/>
    <col min="58" max="58" width="13.85546875" style="106" customWidth="1"/>
    <col min="59" max="59" width="11.42578125" style="106" customWidth="1"/>
    <col min="60" max="60" width="36.85546875" style="106" customWidth="1"/>
    <col min="61" max="61" width="11.42578125" style="106" customWidth="1"/>
    <col min="62" max="62" width="32.7109375" style="106" customWidth="1"/>
    <col min="63" max="63" width="11.42578125" style="106" customWidth="1"/>
    <col min="64" max="64" width="27.85546875" style="106" customWidth="1"/>
    <col min="65" max="65" width="11.42578125" style="106" customWidth="1"/>
    <col min="66" max="66" width="14.7109375" style="106" customWidth="1"/>
    <col min="67" max="70" width="11.42578125" style="106" customWidth="1"/>
    <col min="71" max="16384" width="11.42578125" style="106"/>
  </cols>
  <sheetData>
    <row r="3" spans="1:72" ht="36">
      <c r="A3" s="121" t="s">
        <v>5</v>
      </c>
      <c r="B3" s="122" t="s">
        <v>548</v>
      </c>
      <c r="C3" s="121" t="s">
        <v>6</v>
      </c>
      <c r="D3" s="122" t="s">
        <v>329</v>
      </c>
      <c r="E3" s="121" t="s">
        <v>18</v>
      </c>
      <c r="F3" s="122" t="s">
        <v>41</v>
      </c>
      <c r="G3" s="123" t="s">
        <v>19</v>
      </c>
      <c r="H3" s="122" t="s">
        <v>20</v>
      </c>
      <c r="I3" s="122" t="s">
        <v>363</v>
      </c>
      <c r="J3" s="122" t="s">
        <v>730</v>
      </c>
      <c r="K3" s="122" t="s">
        <v>40</v>
      </c>
      <c r="L3" s="122" t="s">
        <v>183</v>
      </c>
      <c r="M3" s="122" t="s">
        <v>84</v>
      </c>
      <c r="N3" s="122" t="s">
        <v>53</v>
      </c>
      <c r="O3" s="122" t="s">
        <v>85</v>
      </c>
      <c r="P3" s="124" t="s">
        <v>7</v>
      </c>
      <c r="Q3" s="122" t="s">
        <v>8</v>
      </c>
      <c r="R3" s="122" t="s">
        <v>153</v>
      </c>
      <c r="S3" s="122" t="s">
        <v>442</v>
      </c>
      <c r="T3" s="122" t="s">
        <v>353</v>
      </c>
      <c r="U3" s="122" t="s">
        <v>1</v>
      </c>
      <c r="V3" s="122" t="s">
        <v>2</v>
      </c>
      <c r="W3" s="122" t="s">
        <v>13</v>
      </c>
      <c r="X3" s="122" t="s">
        <v>137</v>
      </c>
      <c r="Y3" s="122" t="s">
        <v>9</v>
      </c>
      <c r="Z3" s="122" t="s">
        <v>3</v>
      </c>
      <c r="AA3" s="122" t="s">
        <v>4</v>
      </c>
      <c r="AB3" s="122" t="s">
        <v>179</v>
      </c>
      <c r="AC3" s="122" t="s">
        <v>163</v>
      </c>
      <c r="AD3" s="122" t="s">
        <v>164</v>
      </c>
      <c r="AE3" s="122" t="s">
        <v>165</v>
      </c>
      <c r="AF3" s="122" t="s">
        <v>166</v>
      </c>
      <c r="AG3" s="122" t="s">
        <v>199</v>
      </c>
      <c r="AH3" s="122" t="s">
        <v>201</v>
      </c>
      <c r="AI3" s="122" t="s">
        <v>202</v>
      </c>
      <c r="AJ3" s="122" t="s">
        <v>167</v>
      </c>
      <c r="AK3" s="122" t="s">
        <v>175</v>
      </c>
      <c r="AL3" s="122" t="s">
        <v>181</v>
      </c>
      <c r="AM3" s="122" t="s">
        <v>168</v>
      </c>
      <c r="AN3" s="122" t="s">
        <v>621</v>
      </c>
      <c r="AO3" s="122" t="s">
        <v>211</v>
      </c>
      <c r="AP3" s="122" t="s">
        <v>234</v>
      </c>
      <c r="AQ3" s="122" t="s">
        <v>241</v>
      </c>
      <c r="AR3" s="122" t="s">
        <v>301</v>
      </c>
      <c r="AT3" s="108" t="s">
        <v>66</v>
      </c>
      <c r="AV3" s="108" t="s">
        <v>76</v>
      </c>
      <c r="AX3" s="108" t="s">
        <v>360</v>
      </c>
      <c r="AZ3" s="108" t="s">
        <v>42</v>
      </c>
      <c r="BB3" s="108" t="s">
        <v>54</v>
      </c>
      <c r="BD3" s="108" t="s">
        <v>45</v>
      </c>
      <c r="BF3" s="108" t="s">
        <v>118</v>
      </c>
      <c r="BH3" s="112" t="s">
        <v>131</v>
      </c>
      <c r="BJ3" s="112" t="s">
        <v>11</v>
      </c>
      <c r="BL3" s="112" t="s">
        <v>157</v>
      </c>
      <c r="BN3" s="112" t="s">
        <v>150</v>
      </c>
      <c r="BP3" s="112" t="s">
        <v>330</v>
      </c>
      <c r="BR3" s="108" t="s">
        <v>191</v>
      </c>
      <c r="BT3" s="125" t="s">
        <v>731</v>
      </c>
    </row>
    <row r="4" spans="1:72" ht="36">
      <c r="A4" s="126">
        <v>1</v>
      </c>
      <c r="B4" s="115" t="s">
        <v>546</v>
      </c>
      <c r="C4" s="116" t="s">
        <v>547</v>
      </c>
      <c r="D4" s="116"/>
      <c r="E4" s="132">
        <v>27</v>
      </c>
      <c r="F4" s="116" t="s">
        <v>43</v>
      </c>
      <c r="G4" s="116" t="s">
        <v>55</v>
      </c>
      <c r="H4" s="116" t="s">
        <v>38</v>
      </c>
      <c r="I4" s="116" t="s">
        <v>362</v>
      </c>
      <c r="J4" s="116" t="s">
        <v>731</v>
      </c>
      <c r="K4" s="116" t="s">
        <v>59</v>
      </c>
      <c r="L4" s="116" t="s">
        <v>192</v>
      </c>
      <c r="M4" s="116" t="s">
        <v>549</v>
      </c>
      <c r="N4" s="116" t="s">
        <v>47</v>
      </c>
      <c r="O4" s="116" t="s">
        <v>120</v>
      </c>
      <c r="P4" s="133" t="s">
        <v>550</v>
      </c>
      <c r="Q4" s="273" t="s">
        <v>551</v>
      </c>
      <c r="R4" s="116" t="s">
        <v>150</v>
      </c>
      <c r="S4" s="132">
        <v>1</v>
      </c>
      <c r="T4" s="116" t="s">
        <v>125</v>
      </c>
      <c r="U4" s="116">
        <v>41609</v>
      </c>
      <c r="V4" s="116"/>
      <c r="W4" s="115" t="s">
        <v>75</v>
      </c>
      <c r="X4" s="115"/>
      <c r="Y4" s="265" t="s">
        <v>739</v>
      </c>
      <c r="Z4" s="349"/>
      <c r="AA4" s="117"/>
      <c r="AB4" s="117"/>
      <c r="AC4" s="117"/>
      <c r="AD4" s="117"/>
      <c r="AE4" s="117">
        <v>1</v>
      </c>
      <c r="AF4" s="117">
        <v>1</v>
      </c>
      <c r="AG4" s="117">
        <v>1</v>
      </c>
      <c r="AH4" s="117"/>
      <c r="AI4" s="117"/>
      <c r="AJ4" s="117"/>
      <c r="AK4" s="117"/>
      <c r="AL4" s="117"/>
      <c r="AM4" s="117"/>
      <c r="AN4" s="117"/>
      <c r="AO4" s="117"/>
      <c r="AP4" s="118"/>
      <c r="AQ4" s="118"/>
      <c r="AR4" s="118"/>
      <c r="AT4" s="108" t="s">
        <v>67</v>
      </c>
      <c r="AV4" s="108" t="s">
        <v>27</v>
      </c>
      <c r="AX4" s="108" t="s">
        <v>361</v>
      </c>
      <c r="AZ4" s="108" t="s">
        <v>43</v>
      </c>
      <c r="BB4" s="108" t="s">
        <v>55</v>
      </c>
      <c r="BD4" s="108" t="s">
        <v>47</v>
      </c>
      <c r="BF4" s="108" t="s">
        <v>119</v>
      </c>
      <c r="BH4" s="112" t="s">
        <v>352</v>
      </c>
      <c r="BJ4" s="112" t="s">
        <v>12</v>
      </c>
      <c r="BL4" s="112" t="s">
        <v>146</v>
      </c>
      <c r="BN4" s="112" t="s">
        <v>151</v>
      </c>
      <c r="BR4" s="108" t="s">
        <v>192</v>
      </c>
    </row>
    <row r="5" spans="1:72" ht="27.75" customHeight="1">
      <c r="A5" s="126">
        <v>2</v>
      </c>
      <c r="B5" s="115" t="s">
        <v>553</v>
      </c>
      <c r="C5" s="116" t="s">
        <v>554</v>
      </c>
      <c r="D5" s="116"/>
      <c r="E5" s="132">
        <v>30</v>
      </c>
      <c r="F5" s="116" t="s">
        <v>42</v>
      </c>
      <c r="G5" s="116" t="s">
        <v>55</v>
      </c>
      <c r="H5" s="116" t="s">
        <v>558</v>
      </c>
      <c r="I5" s="116" t="s">
        <v>362</v>
      </c>
      <c r="J5" s="116" t="s">
        <v>731</v>
      </c>
      <c r="K5" s="116" t="s">
        <v>59</v>
      </c>
      <c r="L5" s="116" t="s">
        <v>191</v>
      </c>
      <c r="M5" s="116" t="s">
        <v>555</v>
      </c>
      <c r="N5" s="116" t="s">
        <v>52</v>
      </c>
      <c r="O5" s="116" t="s">
        <v>119</v>
      </c>
      <c r="P5" s="133" t="s">
        <v>556</v>
      </c>
      <c r="Q5" s="273" t="s">
        <v>557</v>
      </c>
      <c r="R5" s="116" t="s">
        <v>150</v>
      </c>
      <c r="S5" s="132">
        <v>1</v>
      </c>
      <c r="T5" s="116" t="s">
        <v>126</v>
      </c>
      <c r="U5" s="116">
        <v>41640</v>
      </c>
      <c r="V5" s="116"/>
      <c r="W5" s="115" t="s">
        <v>16</v>
      </c>
      <c r="X5" s="115"/>
      <c r="Y5" s="265" t="s">
        <v>559</v>
      </c>
      <c r="Z5" s="349"/>
      <c r="AA5" s="117"/>
      <c r="AB5" s="116"/>
      <c r="AC5" s="115"/>
      <c r="AD5" s="115"/>
      <c r="AE5" s="115"/>
      <c r="AF5" s="115"/>
      <c r="AG5" s="115"/>
      <c r="AH5" s="115"/>
      <c r="AI5" s="115"/>
      <c r="AJ5" s="116"/>
      <c r="AK5" s="358"/>
      <c r="AL5" s="116"/>
      <c r="AM5" s="116"/>
      <c r="AN5" s="116"/>
      <c r="AO5" s="116"/>
      <c r="AP5" s="118"/>
      <c r="AQ5" s="118"/>
      <c r="AR5" s="118"/>
      <c r="AT5" s="108" t="s">
        <v>61</v>
      </c>
      <c r="AU5" s="110"/>
      <c r="AV5" s="108" t="s">
        <v>174</v>
      </c>
      <c r="AX5" s="108" t="s">
        <v>362</v>
      </c>
      <c r="AY5" s="110"/>
      <c r="AZ5" s="110"/>
      <c r="BA5" s="110"/>
      <c r="BB5" s="110"/>
      <c r="BC5" s="110"/>
      <c r="BD5" s="112" t="s">
        <v>49</v>
      </c>
      <c r="BE5" s="110"/>
      <c r="BF5" s="108" t="s">
        <v>242</v>
      </c>
      <c r="BG5" s="110"/>
      <c r="BH5" s="112" t="s">
        <v>203</v>
      </c>
      <c r="BI5" s="110"/>
      <c r="BJ5" s="112" t="s">
        <v>74</v>
      </c>
      <c r="BK5" s="110"/>
      <c r="BL5" s="112" t="s">
        <v>144</v>
      </c>
      <c r="BM5" s="110"/>
      <c r="BN5" s="112" t="s">
        <v>152</v>
      </c>
      <c r="BR5" s="108" t="s">
        <v>196</v>
      </c>
    </row>
    <row r="6" spans="1:72" ht="24">
      <c r="A6" s="126">
        <v>3</v>
      </c>
      <c r="B6" s="115"/>
      <c r="C6" s="116"/>
      <c r="D6" s="116"/>
      <c r="E6" s="132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33"/>
      <c r="Q6" s="273"/>
      <c r="R6" s="116"/>
      <c r="S6" s="132"/>
      <c r="T6" s="116"/>
      <c r="U6" s="116"/>
      <c r="V6" s="116"/>
      <c r="W6" s="115"/>
      <c r="X6" s="115"/>
      <c r="Y6" s="265"/>
      <c r="Z6" s="36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8"/>
      <c r="AQ6" s="118"/>
      <c r="AR6" s="118"/>
      <c r="AT6" s="108" t="s">
        <v>59</v>
      </c>
      <c r="AV6" s="108" t="s">
        <v>246</v>
      </c>
      <c r="BD6" s="112" t="s">
        <v>46</v>
      </c>
      <c r="BF6" s="108" t="s">
        <v>120</v>
      </c>
      <c r="BH6" s="112" t="s">
        <v>132</v>
      </c>
      <c r="BJ6" s="112" t="s">
        <v>200</v>
      </c>
      <c r="BL6" s="112" t="s">
        <v>138</v>
      </c>
      <c r="BN6" s="112" t="s">
        <v>101</v>
      </c>
    </row>
    <row r="7" spans="1:72" ht="24">
      <c r="A7" s="126">
        <v>4</v>
      </c>
      <c r="B7" s="111" t="s">
        <v>561</v>
      </c>
      <c r="C7" s="112" t="s">
        <v>562</v>
      </c>
      <c r="D7" s="112"/>
      <c r="E7" s="129">
        <v>28</v>
      </c>
      <c r="F7" s="112" t="s">
        <v>43</v>
      </c>
      <c r="G7" s="112" t="s">
        <v>54</v>
      </c>
      <c r="H7" s="112" t="s">
        <v>76</v>
      </c>
      <c r="I7" s="112" t="s">
        <v>361</v>
      </c>
      <c r="J7" s="112"/>
      <c r="K7" s="112" t="s">
        <v>59</v>
      </c>
      <c r="L7" s="112" t="s">
        <v>192</v>
      </c>
      <c r="M7" s="112" t="s">
        <v>563</v>
      </c>
      <c r="N7" s="112" t="s">
        <v>45</v>
      </c>
      <c r="O7" s="112" t="s">
        <v>120</v>
      </c>
      <c r="P7" s="130" t="s">
        <v>564</v>
      </c>
      <c r="Q7" s="274" t="s">
        <v>565</v>
      </c>
      <c r="R7" s="112" t="s">
        <v>151</v>
      </c>
      <c r="S7" s="129">
        <v>1</v>
      </c>
      <c r="T7" s="112" t="s">
        <v>203</v>
      </c>
      <c r="U7" s="112">
        <v>41641</v>
      </c>
      <c r="V7" s="112"/>
      <c r="W7" s="111" t="s">
        <v>16</v>
      </c>
      <c r="X7" s="111"/>
      <c r="Y7" s="111"/>
      <c r="Z7" s="285"/>
      <c r="AA7" s="113"/>
      <c r="AB7" s="112"/>
      <c r="AC7" s="111"/>
      <c r="AD7" s="113"/>
      <c r="AE7" s="111"/>
      <c r="AF7" s="114">
        <v>1</v>
      </c>
      <c r="AG7" s="111"/>
      <c r="AH7" s="111"/>
      <c r="AI7" s="111"/>
      <c r="AJ7" s="112"/>
      <c r="AK7" s="112"/>
      <c r="AL7" s="113">
        <v>1</v>
      </c>
      <c r="AM7" s="112"/>
      <c r="AN7" s="112"/>
      <c r="AO7" s="112"/>
      <c r="AP7" s="112"/>
      <c r="AQ7" s="129">
        <v>1</v>
      </c>
      <c r="AR7" s="112"/>
      <c r="AT7" s="112" t="s">
        <v>195</v>
      </c>
      <c r="AV7" s="108" t="s">
        <v>239</v>
      </c>
      <c r="BD7" s="108" t="s">
        <v>50</v>
      </c>
      <c r="BH7" s="112" t="s">
        <v>124</v>
      </c>
      <c r="BJ7" s="108" t="s">
        <v>16</v>
      </c>
      <c r="BL7" s="112" t="s">
        <v>139</v>
      </c>
    </row>
    <row r="8" spans="1:72" ht="24">
      <c r="A8" s="126">
        <v>5</v>
      </c>
      <c r="B8" s="115" t="s">
        <v>566</v>
      </c>
      <c r="C8" s="116" t="s">
        <v>567</v>
      </c>
      <c r="D8" s="116"/>
      <c r="E8" s="132">
        <v>22</v>
      </c>
      <c r="F8" s="116" t="s">
        <v>43</v>
      </c>
      <c r="G8" s="116" t="s">
        <v>55</v>
      </c>
      <c r="H8" s="116" t="s">
        <v>80</v>
      </c>
      <c r="I8" s="116" t="s">
        <v>362</v>
      </c>
      <c r="J8" s="116" t="s">
        <v>731</v>
      </c>
      <c r="K8" s="116" t="s">
        <v>59</v>
      </c>
      <c r="L8" s="116" t="s">
        <v>192</v>
      </c>
      <c r="M8" s="116" t="s">
        <v>568</v>
      </c>
      <c r="N8" s="116" t="s">
        <v>50</v>
      </c>
      <c r="O8" s="116" t="s">
        <v>120</v>
      </c>
      <c r="P8" s="133" t="s">
        <v>569</v>
      </c>
      <c r="Q8" s="273" t="s">
        <v>570</v>
      </c>
      <c r="R8" s="116" t="s">
        <v>150</v>
      </c>
      <c r="S8" s="132">
        <v>1</v>
      </c>
      <c r="T8" s="116" t="s">
        <v>132</v>
      </c>
      <c r="U8" s="116">
        <v>41642</v>
      </c>
      <c r="V8" s="116"/>
      <c r="W8" s="115" t="s">
        <v>16</v>
      </c>
      <c r="X8" s="115"/>
      <c r="Y8" s="265" t="s">
        <v>571</v>
      </c>
      <c r="Z8" s="115"/>
      <c r="AA8" s="117"/>
      <c r="AB8" s="116"/>
      <c r="AC8" s="115"/>
      <c r="AD8" s="115"/>
      <c r="AE8" s="118"/>
      <c r="AF8" s="118">
        <v>1</v>
      </c>
      <c r="AG8" s="118">
        <v>1</v>
      </c>
      <c r="AH8" s="115"/>
      <c r="AI8" s="115"/>
      <c r="AJ8" s="116"/>
      <c r="AK8" s="116"/>
      <c r="AL8" s="132">
        <v>1</v>
      </c>
      <c r="AM8" s="116"/>
      <c r="AN8" s="132">
        <v>1</v>
      </c>
      <c r="AO8" s="116"/>
      <c r="AP8" s="116"/>
      <c r="AQ8" s="116"/>
      <c r="AR8" s="116"/>
      <c r="AT8" s="108" t="s">
        <v>64</v>
      </c>
      <c r="AV8" s="108" t="s">
        <v>238</v>
      </c>
      <c r="BD8" s="108" t="s">
        <v>51</v>
      </c>
      <c r="BH8" s="112" t="s">
        <v>123</v>
      </c>
      <c r="BJ8" s="108" t="s">
        <v>75</v>
      </c>
      <c r="BL8" s="112" t="s">
        <v>141</v>
      </c>
    </row>
    <row r="9" spans="1:72" ht="24">
      <c r="A9" s="126">
        <v>6</v>
      </c>
      <c r="B9" s="107" t="s">
        <v>520</v>
      </c>
      <c r="C9" s="108" t="s">
        <v>521</v>
      </c>
      <c r="D9" s="112"/>
      <c r="E9" s="127">
        <v>23</v>
      </c>
      <c r="F9" s="112" t="s">
        <v>43</v>
      </c>
      <c r="G9" s="108" t="s">
        <v>55</v>
      </c>
      <c r="H9" s="108" t="s">
        <v>32</v>
      </c>
      <c r="I9" s="108" t="s">
        <v>362</v>
      </c>
      <c r="J9" s="108" t="s">
        <v>731</v>
      </c>
      <c r="K9" s="108" t="s">
        <v>59</v>
      </c>
      <c r="L9" s="112" t="s">
        <v>191</v>
      </c>
      <c r="M9" s="108" t="s">
        <v>522</v>
      </c>
      <c r="N9" s="108" t="s">
        <v>50</v>
      </c>
      <c r="O9" s="108" t="s">
        <v>120</v>
      </c>
      <c r="P9" s="128" t="s">
        <v>523</v>
      </c>
      <c r="Q9" s="272" t="s">
        <v>524</v>
      </c>
      <c r="R9" s="300" t="s">
        <v>101</v>
      </c>
      <c r="S9" s="307"/>
      <c r="T9" s="108" t="s">
        <v>203</v>
      </c>
      <c r="U9" s="108">
        <v>41613</v>
      </c>
      <c r="V9" s="108"/>
      <c r="W9" s="107" t="s">
        <v>16</v>
      </c>
      <c r="X9" s="107"/>
      <c r="Y9" s="107"/>
      <c r="Z9" s="107"/>
      <c r="AA9" s="113">
        <f ca="1">ROUND(IF(CELL("type",$V9)="i",TODAY()-$U9)/365*12,0)</f>
        <v>3</v>
      </c>
      <c r="AB9" s="108"/>
      <c r="AC9" s="107"/>
      <c r="AD9" s="113"/>
      <c r="AE9" s="107"/>
      <c r="AF9" s="107"/>
      <c r="AG9" s="114">
        <v>1</v>
      </c>
      <c r="AH9" s="107"/>
      <c r="AI9" s="107"/>
      <c r="AJ9" s="108"/>
      <c r="AK9" s="108"/>
      <c r="AL9" s="108"/>
      <c r="AM9" s="108"/>
      <c r="AN9" s="108"/>
      <c r="AO9" s="108"/>
      <c r="AP9" s="108"/>
      <c r="AQ9" s="108"/>
      <c r="AR9" s="108"/>
      <c r="AV9" s="108" t="s">
        <v>155</v>
      </c>
      <c r="BD9" s="108" t="s">
        <v>52</v>
      </c>
      <c r="BH9" s="112" t="s">
        <v>125</v>
      </c>
      <c r="BJ9" s="108" t="s">
        <v>17</v>
      </c>
      <c r="BL9" s="112" t="s">
        <v>145</v>
      </c>
    </row>
    <row r="10" spans="1:72" ht="30.75" customHeight="1">
      <c r="A10" s="126">
        <v>7</v>
      </c>
      <c r="B10" s="111" t="s">
        <v>572</v>
      </c>
      <c r="C10" s="112" t="s">
        <v>573</v>
      </c>
      <c r="D10" s="112"/>
      <c r="E10" s="129">
        <v>27</v>
      </c>
      <c r="F10" s="112" t="s">
        <v>43</v>
      </c>
      <c r="G10" s="112" t="s">
        <v>54</v>
      </c>
      <c r="H10" s="112" t="s">
        <v>76</v>
      </c>
      <c r="I10" s="112" t="s">
        <v>360</v>
      </c>
      <c r="J10" s="112"/>
      <c r="K10" s="112" t="s">
        <v>59</v>
      </c>
      <c r="L10" s="112" t="s">
        <v>192</v>
      </c>
      <c r="M10" s="112" t="s">
        <v>574</v>
      </c>
      <c r="N10" s="112" t="s">
        <v>46</v>
      </c>
      <c r="O10" s="112" t="s">
        <v>120</v>
      </c>
      <c r="P10" s="130" t="s">
        <v>575</v>
      </c>
      <c r="Q10" s="274" t="s">
        <v>576</v>
      </c>
      <c r="R10" s="112" t="s">
        <v>150</v>
      </c>
      <c r="S10" s="129"/>
      <c r="T10" s="112" t="s">
        <v>125</v>
      </c>
      <c r="U10" s="112">
        <v>41640</v>
      </c>
      <c r="V10" s="112"/>
      <c r="W10" s="111" t="s">
        <v>16</v>
      </c>
      <c r="X10" s="111"/>
      <c r="Y10" s="111"/>
      <c r="Z10" s="285"/>
      <c r="AA10" s="113"/>
      <c r="AB10" s="113"/>
      <c r="AC10" s="113"/>
      <c r="AD10" s="271"/>
      <c r="AE10" s="113">
        <v>1</v>
      </c>
      <c r="AF10" s="113"/>
      <c r="AG10" s="113"/>
      <c r="AH10" s="113"/>
      <c r="AI10" s="113"/>
      <c r="AJ10" s="113"/>
      <c r="AK10" s="113"/>
      <c r="AL10" s="113">
        <v>1</v>
      </c>
      <c r="AM10" s="113"/>
      <c r="AN10" s="113"/>
      <c r="AO10" s="113"/>
      <c r="AP10" s="271"/>
      <c r="AQ10" s="271"/>
      <c r="AR10" s="271"/>
      <c r="AV10" s="108" t="s">
        <v>204</v>
      </c>
      <c r="BD10" s="108" t="s">
        <v>48</v>
      </c>
      <c r="BH10" s="112" t="s">
        <v>126</v>
      </c>
      <c r="BJ10" s="108" t="s">
        <v>122</v>
      </c>
      <c r="BL10" s="112" t="s">
        <v>148</v>
      </c>
    </row>
    <row r="11" spans="1:72" ht="39" customHeight="1">
      <c r="A11" s="126">
        <v>8</v>
      </c>
      <c r="B11" s="111" t="s">
        <v>577</v>
      </c>
      <c r="C11" s="112" t="s">
        <v>578</v>
      </c>
      <c r="D11" s="112"/>
      <c r="E11" s="129">
        <v>30</v>
      </c>
      <c r="F11" s="112" t="s">
        <v>42</v>
      </c>
      <c r="G11" s="112" t="s">
        <v>54</v>
      </c>
      <c r="H11" s="112" t="s">
        <v>76</v>
      </c>
      <c r="I11" s="112" t="s">
        <v>360</v>
      </c>
      <c r="J11" s="112"/>
      <c r="K11" s="112" t="s">
        <v>59</v>
      </c>
      <c r="L11" s="112" t="s">
        <v>192</v>
      </c>
      <c r="M11" s="112" t="s">
        <v>581</v>
      </c>
      <c r="N11" s="112" t="s">
        <v>45</v>
      </c>
      <c r="O11" s="112" t="s">
        <v>120</v>
      </c>
      <c r="P11" s="130" t="s">
        <v>579</v>
      </c>
      <c r="Q11" s="274" t="s">
        <v>580</v>
      </c>
      <c r="R11" s="112" t="s">
        <v>150</v>
      </c>
      <c r="S11" s="129">
        <v>1</v>
      </c>
      <c r="T11" s="112" t="s">
        <v>126</v>
      </c>
      <c r="U11" s="112">
        <v>41640</v>
      </c>
      <c r="V11" s="112"/>
      <c r="W11" s="111" t="s">
        <v>16</v>
      </c>
      <c r="X11" s="111"/>
      <c r="Y11" s="111"/>
      <c r="Z11" s="285"/>
      <c r="AA11" s="113"/>
      <c r="AB11" s="113"/>
      <c r="AC11" s="113"/>
      <c r="AD11" s="271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271"/>
      <c r="AQ11" s="271"/>
      <c r="AR11" s="271"/>
      <c r="AV11" s="108" t="s">
        <v>32</v>
      </c>
      <c r="BD11" s="108" t="s">
        <v>116</v>
      </c>
      <c r="BH11" s="108" t="s">
        <v>129</v>
      </c>
      <c r="BJ11" s="112" t="s">
        <v>176</v>
      </c>
      <c r="BL11" s="108" t="s">
        <v>140</v>
      </c>
    </row>
    <row r="12" spans="1:72" ht="24">
      <c r="A12" s="126">
        <v>9</v>
      </c>
      <c r="B12" s="111" t="s">
        <v>588</v>
      </c>
      <c r="C12" s="112" t="s">
        <v>589</v>
      </c>
      <c r="D12" s="112"/>
      <c r="E12" s="129">
        <v>28</v>
      </c>
      <c r="F12" s="112" t="s">
        <v>43</v>
      </c>
      <c r="G12" s="112" t="s">
        <v>55</v>
      </c>
      <c r="H12" s="112" t="s">
        <v>206</v>
      </c>
      <c r="I12" s="112" t="s">
        <v>361</v>
      </c>
      <c r="J12" s="112"/>
      <c r="K12" s="112" t="s">
        <v>59</v>
      </c>
      <c r="L12" s="112" t="s">
        <v>192</v>
      </c>
      <c r="M12" s="112" t="s">
        <v>590</v>
      </c>
      <c r="N12" s="112" t="s">
        <v>45</v>
      </c>
      <c r="O12" s="112" t="s">
        <v>242</v>
      </c>
      <c r="P12" s="130" t="s">
        <v>591</v>
      </c>
      <c r="Q12" s="274" t="s">
        <v>592</v>
      </c>
      <c r="R12" s="112" t="s">
        <v>150</v>
      </c>
      <c r="S12" s="129">
        <v>1</v>
      </c>
      <c r="T12" s="112" t="s">
        <v>125</v>
      </c>
      <c r="U12" s="112">
        <v>41641</v>
      </c>
      <c r="V12" s="112"/>
      <c r="W12" s="111" t="s">
        <v>16</v>
      </c>
      <c r="X12" s="111"/>
      <c r="Y12" s="111"/>
      <c r="Z12" s="285"/>
      <c r="AA12" s="113"/>
      <c r="AB12" s="112"/>
      <c r="AC12" s="111"/>
      <c r="AD12" s="111"/>
      <c r="AE12" s="111"/>
      <c r="AF12" s="111"/>
      <c r="AG12" s="114">
        <v>1</v>
      </c>
      <c r="AH12" s="111"/>
      <c r="AI12" s="111"/>
      <c r="AJ12" s="112"/>
      <c r="AK12" s="112"/>
      <c r="AL12" s="112"/>
      <c r="AM12" s="112"/>
      <c r="AN12" s="112"/>
      <c r="AO12" s="112"/>
      <c r="AP12" s="112"/>
      <c r="AQ12" s="112"/>
      <c r="AR12" s="112"/>
      <c r="AV12" s="112" t="s">
        <v>180</v>
      </c>
      <c r="AW12" s="110"/>
      <c r="AX12" s="110"/>
      <c r="BH12" s="112" t="s">
        <v>10</v>
      </c>
      <c r="BJ12" s="112" t="s">
        <v>198</v>
      </c>
      <c r="BL12" s="112" t="s">
        <v>142</v>
      </c>
    </row>
    <row r="13" spans="1:72" ht="36">
      <c r="A13" s="126">
        <v>10</v>
      </c>
      <c r="B13" s="111" t="s">
        <v>593</v>
      </c>
      <c r="C13" s="112" t="s">
        <v>594</v>
      </c>
      <c r="D13" s="112"/>
      <c r="E13" s="129">
        <v>27</v>
      </c>
      <c r="F13" s="112" t="s">
        <v>43</v>
      </c>
      <c r="G13" s="112" t="s">
        <v>54</v>
      </c>
      <c r="H13" s="112" t="s">
        <v>76</v>
      </c>
      <c r="I13" s="112" t="s">
        <v>360</v>
      </c>
      <c r="J13" s="112"/>
      <c r="K13" s="112" t="s">
        <v>59</v>
      </c>
      <c r="L13" s="112" t="s">
        <v>192</v>
      </c>
      <c r="M13" s="112" t="s">
        <v>597</v>
      </c>
      <c r="N13" s="112" t="s">
        <v>45</v>
      </c>
      <c r="O13" s="112" t="s">
        <v>242</v>
      </c>
      <c r="P13" s="130" t="s">
        <v>595</v>
      </c>
      <c r="Q13" s="274" t="s">
        <v>596</v>
      </c>
      <c r="R13" s="112" t="s">
        <v>150</v>
      </c>
      <c r="S13" s="129"/>
      <c r="T13" s="112" t="s">
        <v>124</v>
      </c>
      <c r="U13" s="112">
        <v>41642</v>
      </c>
      <c r="V13" s="112"/>
      <c r="W13" s="111" t="s">
        <v>16</v>
      </c>
      <c r="X13" s="111"/>
      <c r="Y13" s="111"/>
      <c r="Z13" s="285"/>
      <c r="AA13" s="113"/>
      <c r="AB13" s="112"/>
      <c r="AC13" s="111"/>
      <c r="AD13" s="111"/>
      <c r="AE13" s="111"/>
      <c r="AF13" s="114">
        <v>1</v>
      </c>
      <c r="AG13" s="111"/>
      <c r="AH13" s="111"/>
      <c r="AI13" s="111"/>
      <c r="AJ13" s="112"/>
      <c r="AK13" s="112"/>
      <c r="AL13" s="112"/>
      <c r="AM13" s="112"/>
      <c r="AN13" s="112"/>
      <c r="AO13" s="112"/>
      <c r="AP13" s="112"/>
      <c r="AQ13" s="112"/>
      <c r="AR13" s="112"/>
      <c r="AV13" s="112" t="s">
        <v>34</v>
      </c>
      <c r="AW13" s="110"/>
      <c r="AX13" s="110"/>
      <c r="BH13" s="112" t="s">
        <v>133</v>
      </c>
      <c r="BJ13" s="108" t="s">
        <v>228</v>
      </c>
      <c r="BL13" s="112" t="s">
        <v>149</v>
      </c>
    </row>
    <row r="14" spans="1:72" ht="36.75" customHeight="1">
      <c r="A14" s="126">
        <v>11</v>
      </c>
      <c r="B14" s="383" t="s">
        <v>625</v>
      </c>
      <c r="C14" s="384" t="s">
        <v>626</v>
      </c>
      <c r="D14" s="384" t="s">
        <v>330</v>
      </c>
      <c r="E14" s="385">
        <v>35</v>
      </c>
      <c r="F14" s="384" t="s">
        <v>43</v>
      </c>
      <c r="G14" s="384" t="s">
        <v>55</v>
      </c>
      <c r="H14" s="384" t="s">
        <v>80</v>
      </c>
      <c r="I14" s="384" t="s">
        <v>362</v>
      </c>
      <c r="J14" s="384" t="s">
        <v>731</v>
      </c>
      <c r="K14" s="384" t="s">
        <v>59</v>
      </c>
      <c r="L14" s="384" t="s">
        <v>192</v>
      </c>
      <c r="M14" s="384" t="s">
        <v>627</v>
      </c>
      <c r="N14" s="384" t="s">
        <v>46</v>
      </c>
      <c r="O14" s="384" t="s">
        <v>120</v>
      </c>
      <c r="P14" s="386" t="s">
        <v>628</v>
      </c>
      <c r="Q14" s="387" t="s">
        <v>629</v>
      </c>
      <c r="R14" s="384" t="s">
        <v>150</v>
      </c>
      <c r="S14" s="385">
        <v>1</v>
      </c>
      <c r="T14" s="384" t="s">
        <v>130</v>
      </c>
      <c r="U14" s="384">
        <v>41671</v>
      </c>
      <c r="V14" s="384">
        <v>41699</v>
      </c>
      <c r="W14" s="383" t="s">
        <v>17</v>
      </c>
      <c r="X14" s="383"/>
      <c r="Y14" s="383" t="s">
        <v>721</v>
      </c>
      <c r="Z14" s="390">
        <f>IF($V14&gt;0,ROUND(($V14-$U14)/365*12,0),"")</f>
        <v>1</v>
      </c>
      <c r="AA14" s="389"/>
      <c r="AB14" s="384"/>
      <c r="AC14" s="383"/>
      <c r="AD14" s="383"/>
      <c r="AE14" s="383"/>
      <c r="AF14" s="383"/>
      <c r="AG14" s="383"/>
      <c r="AH14" s="401"/>
      <c r="AI14" s="383"/>
      <c r="AJ14" s="384"/>
      <c r="AK14" s="406"/>
      <c r="AL14" s="384"/>
      <c r="AM14" s="384"/>
      <c r="AN14" s="384"/>
      <c r="AO14" s="384"/>
      <c r="AP14" s="401"/>
      <c r="AQ14" s="401"/>
      <c r="AR14" s="401"/>
      <c r="AV14" s="112" t="s">
        <v>113</v>
      </c>
      <c r="AW14" s="110"/>
      <c r="AX14" s="110"/>
      <c r="BH14" s="112" t="s">
        <v>135</v>
      </c>
      <c r="BL14" s="112" t="s">
        <v>147</v>
      </c>
    </row>
    <row r="15" spans="1:72" ht="41.25" customHeight="1">
      <c r="A15" s="126">
        <v>12</v>
      </c>
      <c r="B15" s="115" t="s">
        <v>728</v>
      </c>
      <c r="C15" s="116" t="s">
        <v>729</v>
      </c>
      <c r="D15" s="116"/>
      <c r="E15" s="132">
        <v>27</v>
      </c>
      <c r="F15" s="116" t="s">
        <v>42</v>
      </c>
      <c r="G15" s="116" t="s">
        <v>55</v>
      </c>
      <c r="H15" s="116" t="s">
        <v>37</v>
      </c>
      <c r="I15" s="116" t="s">
        <v>362</v>
      </c>
      <c r="J15" s="116" t="s">
        <v>731</v>
      </c>
      <c r="K15" s="116" t="s">
        <v>59</v>
      </c>
      <c r="L15" s="116" t="s">
        <v>192</v>
      </c>
      <c r="M15" s="116" t="s">
        <v>447</v>
      </c>
      <c r="N15" s="116" t="s">
        <v>46</v>
      </c>
      <c r="O15" s="116" t="s">
        <v>118</v>
      </c>
      <c r="P15" s="133" t="s">
        <v>448</v>
      </c>
      <c r="Q15" s="273" t="s">
        <v>449</v>
      </c>
      <c r="R15" s="116" t="s">
        <v>101</v>
      </c>
      <c r="S15" s="132">
        <v>1</v>
      </c>
      <c r="T15" s="116" t="s">
        <v>133</v>
      </c>
      <c r="U15" s="116">
        <v>41586</v>
      </c>
      <c r="V15" s="116"/>
      <c r="W15" s="115" t="s">
        <v>16</v>
      </c>
      <c r="X15" s="115"/>
      <c r="Y15" s="265" t="s">
        <v>450</v>
      </c>
      <c r="Z15" s="115"/>
      <c r="AA15" s="117">
        <f ca="1">ROUND(IF(CELL("type",$V15)="i",TODAY()-$U15)/365*12,0)</f>
        <v>4</v>
      </c>
      <c r="AB15" s="118">
        <v>1</v>
      </c>
      <c r="AC15" s="115"/>
      <c r="AD15" s="115"/>
      <c r="AE15" s="118">
        <v>1</v>
      </c>
      <c r="AF15" s="115"/>
      <c r="AG15" s="115"/>
      <c r="AH15" s="118">
        <v>1</v>
      </c>
      <c r="AI15" s="118">
        <v>1</v>
      </c>
      <c r="AJ15" s="116"/>
      <c r="AK15" s="116"/>
      <c r="AL15" s="116"/>
      <c r="AM15" s="116"/>
      <c r="AN15" s="132">
        <v>1</v>
      </c>
      <c r="AO15" s="116"/>
      <c r="AP15" s="116"/>
      <c r="AQ15" s="116"/>
      <c r="AR15" s="116"/>
      <c r="AV15" s="108" t="s">
        <v>69</v>
      </c>
      <c r="BH15" s="112" t="s">
        <v>127</v>
      </c>
      <c r="BL15" s="112" t="s">
        <v>143</v>
      </c>
    </row>
    <row r="16" spans="1:72" ht="30.75" customHeight="1">
      <c r="A16" s="126">
        <v>13</v>
      </c>
      <c r="B16" s="111" t="s">
        <v>598</v>
      </c>
      <c r="C16" s="112" t="s">
        <v>599</v>
      </c>
      <c r="D16" s="112"/>
      <c r="E16" s="129">
        <v>26</v>
      </c>
      <c r="F16" s="112" t="s">
        <v>43</v>
      </c>
      <c r="G16" s="112" t="s">
        <v>54</v>
      </c>
      <c r="H16" s="112" t="s">
        <v>76</v>
      </c>
      <c r="I16" s="112" t="s">
        <v>360</v>
      </c>
      <c r="J16" s="112"/>
      <c r="K16" s="112" t="s">
        <v>59</v>
      </c>
      <c r="L16" s="112" t="s">
        <v>192</v>
      </c>
      <c r="M16" s="112" t="s">
        <v>600</v>
      </c>
      <c r="N16" s="112" t="s">
        <v>50</v>
      </c>
      <c r="O16" s="112" t="s">
        <v>242</v>
      </c>
      <c r="P16" s="130" t="s">
        <v>601</v>
      </c>
      <c r="Q16" s="274" t="s">
        <v>602</v>
      </c>
      <c r="R16" s="112" t="s">
        <v>101</v>
      </c>
      <c r="S16" s="129">
        <v>1</v>
      </c>
      <c r="T16" s="112"/>
      <c r="U16" s="112">
        <v>41640</v>
      </c>
      <c r="V16" s="112"/>
      <c r="W16" s="111" t="s">
        <v>16</v>
      </c>
      <c r="X16" s="111"/>
      <c r="Y16" s="111"/>
      <c r="Z16" s="346"/>
      <c r="AA16" s="113"/>
      <c r="AB16" s="113"/>
      <c r="AC16" s="113"/>
      <c r="AD16" s="113">
        <v>1</v>
      </c>
      <c r="AE16" s="113"/>
      <c r="AF16" s="113"/>
      <c r="AG16" s="114">
        <v>1</v>
      </c>
      <c r="AH16" s="113"/>
      <c r="AI16" s="113"/>
      <c r="AJ16" s="113"/>
      <c r="AK16" s="113"/>
      <c r="AL16" s="113"/>
      <c r="AM16" s="113"/>
      <c r="AN16" s="113"/>
      <c r="AO16" s="113"/>
      <c r="AP16" s="271"/>
      <c r="AQ16" s="271"/>
      <c r="AR16" s="271"/>
      <c r="AV16" s="108" t="s">
        <v>22</v>
      </c>
      <c r="BH16" s="112" t="s">
        <v>128</v>
      </c>
    </row>
    <row r="17" spans="1:60" ht="39.75" customHeight="1">
      <c r="A17" s="126">
        <v>14</v>
      </c>
      <c r="B17" s="111" t="s">
        <v>604</v>
      </c>
      <c r="C17" s="112" t="s">
        <v>605</v>
      </c>
      <c r="D17" s="112"/>
      <c r="E17" s="129">
        <v>28</v>
      </c>
      <c r="F17" s="112" t="s">
        <v>43</v>
      </c>
      <c r="G17" s="112" t="s">
        <v>54</v>
      </c>
      <c r="H17" s="112" t="s">
        <v>76</v>
      </c>
      <c r="I17" s="112" t="s">
        <v>360</v>
      </c>
      <c r="J17" s="112"/>
      <c r="K17" s="112" t="s">
        <v>59</v>
      </c>
      <c r="L17" s="112" t="s">
        <v>191</v>
      </c>
      <c r="M17" s="112" t="s">
        <v>606</v>
      </c>
      <c r="N17" s="112" t="s">
        <v>50</v>
      </c>
      <c r="O17" s="112" t="s">
        <v>120</v>
      </c>
      <c r="P17" s="130" t="s">
        <v>607</v>
      </c>
      <c r="Q17" s="274" t="s">
        <v>608</v>
      </c>
      <c r="R17" s="112" t="s">
        <v>150</v>
      </c>
      <c r="S17" s="129">
        <v>1</v>
      </c>
      <c r="T17" s="112" t="s">
        <v>130</v>
      </c>
      <c r="U17" s="112">
        <v>41641</v>
      </c>
      <c r="V17" s="112"/>
      <c r="W17" s="111" t="s">
        <v>16</v>
      </c>
      <c r="X17" s="111"/>
      <c r="Y17" s="330"/>
      <c r="Z17" s="285"/>
      <c r="AA17" s="113"/>
      <c r="AB17" s="112"/>
      <c r="AC17" s="271"/>
      <c r="AD17" s="271"/>
      <c r="AE17" s="271"/>
      <c r="AF17" s="271"/>
      <c r="AG17" s="271"/>
      <c r="AH17" s="111"/>
      <c r="AI17" s="111"/>
      <c r="AJ17" s="129"/>
      <c r="AK17" s="345"/>
      <c r="AL17" s="112"/>
      <c r="AM17" s="112"/>
      <c r="AN17" s="109">
        <v>1</v>
      </c>
      <c r="AO17" s="112"/>
      <c r="AP17" s="271"/>
      <c r="AQ17" s="271">
        <v>1</v>
      </c>
      <c r="AR17" s="271"/>
      <c r="AV17" s="108" t="s">
        <v>82</v>
      </c>
      <c r="BH17" s="108" t="s">
        <v>130</v>
      </c>
    </row>
    <row r="18" spans="1:60" ht="39.75" customHeight="1">
      <c r="A18" s="126">
        <v>15</v>
      </c>
      <c r="B18" s="111" t="s">
        <v>610</v>
      </c>
      <c r="C18" s="112" t="s">
        <v>611</v>
      </c>
      <c r="D18" s="112"/>
      <c r="E18" s="129">
        <v>26</v>
      </c>
      <c r="F18" s="112" t="s">
        <v>43</v>
      </c>
      <c r="G18" s="112" t="s">
        <v>54</v>
      </c>
      <c r="H18" s="112" t="s">
        <v>76</v>
      </c>
      <c r="I18" s="112" t="s">
        <v>360</v>
      </c>
      <c r="J18" s="112"/>
      <c r="K18" s="112" t="s">
        <v>59</v>
      </c>
      <c r="L18" s="112" t="s">
        <v>191</v>
      </c>
      <c r="M18" s="112" t="s">
        <v>612</v>
      </c>
      <c r="N18" s="112" t="s">
        <v>46</v>
      </c>
      <c r="O18" s="112" t="s">
        <v>120</v>
      </c>
      <c r="P18" s="130" t="s">
        <v>613</v>
      </c>
      <c r="Q18" s="274" t="s">
        <v>614</v>
      </c>
      <c r="R18" s="112" t="s">
        <v>150</v>
      </c>
      <c r="S18" s="129"/>
      <c r="T18" s="112" t="s">
        <v>131</v>
      </c>
      <c r="U18" s="112">
        <v>41642</v>
      </c>
      <c r="V18" s="112"/>
      <c r="W18" s="111" t="s">
        <v>16</v>
      </c>
      <c r="X18" s="111"/>
      <c r="Y18" s="271"/>
      <c r="Z18" s="119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>
        <v>1</v>
      </c>
      <c r="AM18" s="113"/>
      <c r="AN18" s="109">
        <v>1</v>
      </c>
      <c r="AO18" s="113"/>
      <c r="AP18" s="271"/>
      <c r="AQ18" s="271"/>
      <c r="AR18" s="271"/>
      <c r="AV18" s="108" t="s">
        <v>111</v>
      </c>
    </row>
    <row r="19" spans="1:60" ht="28.5" customHeight="1">
      <c r="A19" s="126">
        <v>16</v>
      </c>
      <c r="B19" s="111" t="s">
        <v>247</v>
      </c>
      <c r="C19" s="112" t="s">
        <v>248</v>
      </c>
      <c r="D19" s="112"/>
      <c r="E19" s="129">
        <v>28</v>
      </c>
      <c r="F19" s="112" t="s">
        <v>43</v>
      </c>
      <c r="G19" s="112" t="s">
        <v>54</v>
      </c>
      <c r="H19" s="112" t="s">
        <v>76</v>
      </c>
      <c r="I19" s="112" t="s">
        <v>360</v>
      </c>
      <c r="J19" s="112"/>
      <c r="K19" s="112" t="s">
        <v>59</v>
      </c>
      <c r="L19" s="112" t="s">
        <v>192</v>
      </c>
      <c r="M19" s="112" t="s">
        <v>622</v>
      </c>
      <c r="N19" s="112" t="s">
        <v>45</v>
      </c>
      <c r="O19" s="112" t="s">
        <v>120</v>
      </c>
      <c r="P19" s="130" t="s">
        <v>623</v>
      </c>
      <c r="Q19" s="274" t="s">
        <v>251</v>
      </c>
      <c r="R19" s="112" t="s">
        <v>150</v>
      </c>
      <c r="S19" s="129"/>
      <c r="T19" s="112"/>
      <c r="U19" s="112">
        <v>41685</v>
      </c>
      <c r="V19" s="112"/>
      <c r="W19" s="111" t="s">
        <v>176</v>
      </c>
      <c r="X19" s="111"/>
      <c r="Y19" s="111"/>
      <c r="Z19" s="346"/>
      <c r="AA19" s="113">
        <f ca="1">ROUND(IF(CELL("type",$V19)="i",TODAY()-$U19)/365*12,0)</f>
        <v>0</v>
      </c>
      <c r="AB19" s="113">
        <v>1</v>
      </c>
      <c r="AC19" s="113"/>
      <c r="AD19" s="113"/>
      <c r="AE19" s="113"/>
      <c r="AF19" s="113"/>
      <c r="AG19" s="113"/>
      <c r="AH19" s="113"/>
      <c r="AI19" s="271"/>
      <c r="AJ19" s="113"/>
      <c r="AK19" s="113"/>
      <c r="AL19" s="113"/>
      <c r="AM19" s="113"/>
      <c r="AN19" s="113"/>
      <c r="AO19" s="113"/>
      <c r="AP19" s="271"/>
      <c r="AQ19" s="271"/>
      <c r="AR19" s="271"/>
      <c r="AV19" s="108" t="s">
        <v>170</v>
      </c>
    </row>
    <row r="20" spans="1:60" ht="49.5" customHeight="1">
      <c r="A20" s="126">
        <v>17</v>
      </c>
      <c r="B20" s="111" t="s">
        <v>637</v>
      </c>
      <c r="C20" s="112" t="s">
        <v>638</v>
      </c>
      <c r="D20" s="112"/>
      <c r="E20" s="129">
        <v>32</v>
      </c>
      <c r="F20" s="112" t="s">
        <v>43</v>
      </c>
      <c r="G20" s="112" t="s">
        <v>54</v>
      </c>
      <c r="H20" s="112" t="s">
        <v>76</v>
      </c>
      <c r="I20" s="112" t="s">
        <v>360</v>
      </c>
      <c r="J20" s="112"/>
      <c r="K20" s="112" t="s">
        <v>59</v>
      </c>
      <c r="L20" s="112" t="s">
        <v>191</v>
      </c>
      <c r="M20" s="112" t="s">
        <v>639</v>
      </c>
      <c r="N20" s="112" t="s">
        <v>49</v>
      </c>
      <c r="O20" s="112" t="s">
        <v>120</v>
      </c>
      <c r="P20" s="130" t="s">
        <v>640</v>
      </c>
      <c r="Q20" s="274" t="s">
        <v>641</v>
      </c>
      <c r="R20" s="112" t="s">
        <v>151</v>
      </c>
      <c r="S20" s="129">
        <v>1</v>
      </c>
      <c r="T20" s="112" t="s">
        <v>127</v>
      </c>
      <c r="U20" s="112">
        <v>41686</v>
      </c>
      <c r="V20" s="112"/>
      <c r="W20" s="111" t="s">
        <v>16</v>
      </c>
      <c r="X20" s="111"/>
      <c r="Y20" s="111"/>
      <c r="Z20" s="346"/>
      <c r="AA20" s="113"/>
      <c r="AB20" s="113"/>
      <c r="AC20" s="113"/>
      <c r="AD20" s="271"/>
      <c r="AE20" s="113"/>
      <c r="AF20" s="113">
        <v>1</v>
      </c>
      <c r="AG20" s="113"/>
      <c r="AH20" s="113"/>
      <c r="AI20" s="113"/>
      <c r="AJ20" s="113"/>
      <c r="AK20" s="113"/>
      <c r="AL20" s="113"/>
      <c r="AM20" s="113"/>
      <c r="AN20" s="113"/>
      <c r="AO20" s="113"/>
      <c r="AP20" s="271"/>
      <c r="AQ20" s="271"/>
      <c r="AR20" s="271"/>
      <c r="AV20" s="108" t="s">
        <v>24</v>
      </c>
    </row>
    <row r="21" spans="1:60" ht="35.25" customHeight="1">
      <c r="A21" s="126">
        <v>18</v>
      </c>
      <c r="B21" s="111" t="s">
        <v>650</v>
      </c>
      <c r="C21" s="112" t="s">
        <v>642</v>
      </c>
      <c r="D21" s="112"/>
      <c r="E21" s="129">
        <v>23</v>
      </c>
      <c r="F21" s="112" t="s">
        <v>43</v>
      </c>
      <c r="G21" s="112" t="s">
        <v>54</v>
      </c>
      <c r="H21" s="112" t="s">
        <v>76</v>
      </c>
      <c r="I21" s="112" t="s">
        <v>360</v>
      </c>
      <c r="J21" s="112"/>
      <c r="K21" s="112" t="s">
        <v>59</v>
      </c>
      <c r="L21" s="112" t="s">
        <v>192</v>
      </c>
      <c r="M21" s="112" t="s">
        <v>643</v>
      </c>
      <c r="N21" s="112" t="s">
        <v>50</v>
      </c>
      <c r="O21" s="112" t="s">
        <v>120</v>
      </c>
      <c r="P21" s="130" t="s">
        <v>644</v>
      </c>
      <c r="Q21" s="274" t="s">
        <v>651</v>
      </c>
      <c r="R21" s="112" t="s">
        <v>150</v>
      </c>
      <c r="S21" s="129"/>
      <c r="T21" s="112" t="s">
        <v>126</v>
      </c>
      <c r="U21" s="112">
        <v>41671</v>
      </c>
      <c r="V21" s="112"/>
      <c r="W21" s="111" t="s">
        <v>16</v>
      </c>
      <c r="X21" s="111"/>
      <c r="Y21" s="111"/>
      <c r="Z21" s="285"/>
      <c r="AA21" s="113"/>
      <c r="AB21" s="112"/>
      <c r="AC21" s="111"/>
      <c r="AD21" s="271"/>
      <c r="AE21" s="111"/>
      <c r="AF21" s="271">
        <v>1</v>
      </c>
      <c r="AG21" s="111"/>
      <c r="AH21" s="111"/>
      <c r="AI21" s="111"/>
      <c r="AJ21" s="112"/>
      <c r="AK21" s="345"/>
      <c r="AL21" s="112"/>
      <c r="AM21" s="112"/>
      <c r="AN21" s="112"/>
      <c r="AO21" s="113"/>
      <c r="AP21" s="271"/>
      <c r="AQ21" s="271"/>
      <c r="AR21" s="271"/>
      <c r="AV21" s="108" t="s">
        <v>25</v>
      </c>
    </row>
    <row r="22" spans="1:60" ht="39.75" customHeight="1">
      <c r="A22" s="126">
        <v>19</v>
      </c>
      <c r="B22" s="111" t="s">
        <v>678</v>
      </c>
      <c r="C22" s="112" t="s">
        <v>659</v>
      </c>
      <c r="D22" s="112"/>
      <c r="E22" s="129">
        <v>25</v>
      </c>
      <c r="F22" s="112" t="s">
        <v>43</v>
      </c>
      <c r="G22" s="112" t="s">
        <v>54</v>
      </c>
      <c r="H22" s="112" t="s">
        <v>76</v>
      </c>
      <c r="I22" s="112" t="s">
        <v>360</v>
      </c>
      <c r="J22" s="112"/>
      <c r="K22" s="112" t="s">
        <v>59</v>
      </c>
      <c r="L22" s="112" t="s">
        <v>192</v>
      </c>
      <c r="M22" s="112" t="s">
        <v>660</v>
      </c>
      <c r="N22" s="112" t="s">
        <v>51</v>
      </c>
      <c r="O22" s="112" t="s">
        <v>120</v>
      </c>
      <c r="P22" s="135" t="s">
        <v>662</v>
      </c>
      <c r="Q22" s="403" t="s">
        <v>661</v>
      </c>
      <c r="R22" s="112" t="s">
        <v>101</v>
      </c>
      <c r="S22" s="129"/>
      <c r="T22" s="112" t="s">
        <v>133</v>
      </c>
      <c r="U22" s="112">
        <v>41671</v>
      </c>
      <c r="V22" s="112"/>
      <c r="W22" s="111" t="s">
        <v>16</v>
      </c>
      <c r="X22" s="111"/>
      <c r="Y22" s="111"/>
      <c r="Z22" s="346"/>
      <c r="AA22" s="113"/>
      <c r="AB22" s="113"/>
      <c r="AC22" s="113"/>
      <c r="AD22" s="271"/>
      <c r="AE22" s="113"/>
      <c r="AF22" s="113"/>
      <c r="AG22" s="113"/>
      <c r="AH22" s="271"/>
      <c r="AI22" s="113"/>
      <c r="AJ22" s="113"/>
      <c r="AK22" s="113"/>
      <c r="AL22" s="113"/>
      <c r="AM22" s="113"/>
      <c r="AN22" s="113"/>
      <c r="AO22" s="113"/>
      <c r="AP22" s="271"/>
      <c r="AQ22" s="271">
        <v>1</v>
      </c>
      <c r="AR22" s="271"/>
      <c r="AV22" s="112" t="s">
        <v>156</v>
      </c>
      <c r="AW22" s="110"/>
      <c r="AX22" s="110"/>
    </row>
    <row r="23" spans="1:60" ht="35.25" customHeight="1">
      <c r="A23" s="126">
        <v>20</v>
      </c>
      <c r="B23" s="107" t="s">
        <v>210</v>
      </c>
      <c r="C23" s="108" t="s">
        <v>456</v>
      </c>
      <c r="D23" s="112"/>
      <c r="E23" s="127">
        <v>32</v>
      </c>
      <c r="F23" s="112" t="s">
        <v>43</v>
      </c>
      <c r="G23" s="108" t="s">
        <v>54</v>
      </c>
      <c r="H23" s="108" t="s">
        <v>76</v>
      </c>
      <c r="I23" s="108" t="s">
        <v>360</v>
      </c>
      <c r="J23" s="108"/>
      <c r="K23" s="108" t="s">
        <v>59</v>
      </c>
      <c r="L23" s="112" t="s">
        <v>191</v>
      </c>
      <c r="M23" s="108" t="s">
        <v>458</v>
      </c>
      <c r="N23" s="108" t="s">
        <v>46</v>
      </c>
      <c r="O23" s="108" t="s">
        <v>120</v>
      </c>
      <c r="P23" s="128" t="s">
        <v>457</v>
      </c>
      <c r="Q23" s="329" t="s">
        <v>229</v>
      </c>
      <c r="R23" s="300" t="s">
        <v>150</v>
      </c>
      <c r="S23" s="307"/>
      <c r="T23" s="108" t="s">
        <v>10</v>
      </c>
      <c r="U23" s="108">
        <v>41588</v>
      </c>
      <c r="V23" s="108"/>
      <c r="W23" s="107" t="s">
        <v>16</v>
      </c>
      <c r="X23" s="107"/>
      <c r="Y23" s="107" t="s">
        <v>544</v>
      </c>
      <c r="Z23" s="107"/>
      <c r="AA23" s="113">
        <f ca="1">ROUND(IF(CELL("type",$V23)="i",TODAY()-$U23)/365*12,0)</f>
        <v>4</v>
      </c>
      <c r="AB23" s="108"/>
      <c r="AC23" s="328">
        <v>1</v>
      </c>
      <c r="AD23" s="111"/>
      <c r="AE23" s="107"/>
      <c r="AF23" s="328">
        <v>1</v>
      </c>
      <c r="AG23" s="328">
        <v>1</v>
      </c>
      <c r="AH23" s="328">
        <v>1</v>
      </c>
      <c r="AI23" s="107"/>
      <c r="AJ23" s="328">
        <v>1</v>
      </c>
      <c r="AK23" s="108"/>
      <c r="AL23" s="328">
        <v>1</v>
      </c>
      <c r="AM23" s="328">
        <v>1</v>
      </c>
      <c r="AN23" s="328"/>
      <c r="AO23" s="108"/>
      <c r="AP23" s="108"/>
      <c r="AQ23" s="108"/>
      <c r="AR23" s="108"/>
      <c r="AV23" s="108" t="s">
        <v>558</v>
      </c>
    </row>
    <row r="24" spans="1:60" ht="38.25" customHeight="1">
      <c r="A24" s="126">
        <v>21</v>
      </c>
      <c r="B24" s="115" t="s">
        <v>265</v>
      </c>
      <c r="C24" s="116" t="s">
        <v>266</v>
      </c>
      <c r="D24" s="116"/>
      <c r="E24" s="132">
        <v>28</v>
      </c>
      <c r="F24" s="116" t="s">
        <v>42</v>
      </c>
      <c r="G24" s="116" t="s">
        <v>55</v>
      </c>
      <c r="H24" s="116" t="s">
        <v>28</v>
      </c>
      <c r="I24" s="116" t="s">
        <v>362</v>
      </c>
      <c r="J24" s="116"/>
      <c r="K24" s="116" t="s">
        <v>59</v>
      </c>
      <c r="L24" s="116" t="s">
        <v>192</v>
      </c>
      <c r="M24" s="116" t="s">
        <v>267</v>
      </c>
      <c r="N24" s="116" t="s">
        <v>50</v>
      </c>
      <c r="O24" s="116" t="s">
        <v>120</v>
      </c>
      <c r="P24" s="133" t="s">
        <v>268</v>
      </c>
      <c r="Q24" s="273" t="s">
        <v>269</v>
      </c>
      <c r="R24" s="116" t="s">
        <v>150</v>
      </c>
      <c r="S24" s="132"/>
      <c r="T24" s="116" t="s">
        <v>129</v>
      </c>
      <c r="U24" s="116">
        <v>41339</v>
      </c>
      <c r="V24" s="116"/>
      <c r="W24" s="115" t="s">
        <v>16</v>
      </c>
      <c r="X24" s="115"/>
      <c r="Y24" s="265" t="s">
        <v>654</v>
      </c>
      <c r="Z24" s="118" t="str">
        <f>IF($V24&gt;0,ROUND(($V24-$U24)/365*12,0),"")</f>
        <v/>
      </c>
      <c r="AA24" s="117">
        <f ca="1">ROUND(IF(CELL("type",$V24)="i",TODAY()-$U24)/365*12,0)</f>
        <v>12</v>
      </c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8"/>
      <c r="AQ24" s="118"/>
      <c r="AR24" s="118"/>
      <c r="AV24" s="108" t="s">
        <v>206</v>
      </c>
    </row>
    <row r="25" spans="1:60" ht="39" customHeight="1">
      <c r="A25" s="126">
        <v>22</v>
      </c>
      <c r="B25" s="115" t="s">
        <v>665</v>
      </c>
      <c r="C25" s="116" t="s">
        <v>666</v>
      </c>
      <c r="D25" s="116"/>
      <c r="E25" s="132">
        <v>27</v>
      </c>
      <c r="F25" s="116" t="s">
        <v>42</v>
      </c>
      <c r="G25" s="116" t="s">
        <v>55</v>
      </c>
      <c r="H25" s="116" t="s">
        <v>27</v>
      </c>
      <c r="I25" s="116" t="s">
        <v>362</v>
      </c>
      <c r="J25" s="116" t="s">
        <v>731</v>
      </c>
      <c r="K25" s="116" t="s">
        <v>59</v>
      </c>
      <c r="L25" s="116" t="s">
        <v>192</v>
      </c>
      <c r="M25" s="116" t="s">
        <v>667</v>
      </c>
      <c r="N25" s="116" t="s">
        <v>51</v>
      </c>
      <c r="O25" s="116" t="s">
        <v>120</v>
      </c>
      <c r="P25" s="133" t="s">
        <v>668</v>
      </c>
      <c r="Q25" s="273" t="s">
        <v>669</v>
      </c>
      <c r="R25" s="116" t="s">
        <v>101</v>
      </c>
      <c r="S25" s="132">
        <v>1</v>
      </c>
      <c r="T25" s="116" t="s">
        <v>203</v>
      </c>
      <c r="U25" s="116">
        <v>41671</v>
      </c>
      <c r="V25" s="116"/>
      <c r="W25" s="115" t="s">
        <v>16</v>
      </c>
      <c r="X25" s="115"/>
      <c r="Y25" s="265" t="s">
        <v>685</v>
      </c>
      <c r="Z25" s="367"/>
      <c r="AA25" s="117"/>
      <c r="AB25" s="116"/>
      <c r="AC25" s="115"/>
      <c r="AD25" s="115"/>
      <c r="AE25" s="115"/>
      <c r="AF25" s="115"/>
      <c r="AG25" s="115"/>
      <c r="AH25" s="115"/>
      <c r="AI25" s="115"/>
      <c r="AJ25" s="116"/>
      <c r="AK25" s="116"/>
      <c r="AL25" s="116"/>
      <c r="AM25" s="116"/>
      <c r="AN25" s="116"/>
      <c r="AO25" s="116"/>
      <c r="AP25" s="116"/>
      <c r="AQ25" s="116"/>
      <c r="AR25" s="116"/>
      <c r="AV25" s="108" t="s">
        <v>26</v>
      </c>
    </row>
    <row r="26" spans="1:60" ht="33" customHeight="1">
      <c r="A26" s="126">
        <v>23</v>
      </c>
      <c r="B26" s="111" t="s">
        <v>670</v>
      </c>
      <c r="C26" s="112" t="s">
        <v>671</v>
      </c>
      <c r="D26" s="112"/>
      <c r="E26" s="129">
        <v>27</v>
      </c>
      <c r="F26" s="112" t="s">
        <v>43</v>
      </c>
      <c r="G26" s="112" t="s">
        <v>54</v>
      </c>
      <c r="H26" s="112" t="s">
        <v>76</v>
      </c>
      <c r="I26" s="112" t="s">
        <v>360</v>
      </c>
      <c r="J26" s="112"/>
      <c r="K26" s="112" t="s">
        <v>59</v>
      </c>
      <c r="L26" s="112" t="s">
        <v>192</v>
      </c>
      <c r="M26" s="112" t="s">
        <v>672</v>
      </c>
      <c r="N26" s="112" t="s">
        <v>51</v>
      </c>
      <c r="O26" s="112" t="s">
        <v>118</v>
      </c>
      <c r="P26" s="130" t="s">
        <v>673</v>
      </c>
      <c r="Q26" s="274" t="s">
        <v>737</v>
      </c>
      <c r="R26" s="112" t="s">
        <v>101</v>
      </c>
      <c r="S26" s="129"/>
      <c r="T26" s="112" t="s">
        <v>128</v>
      </c>
      <c r="U26" s="112">
        <v>41671</v>
      </c>
      <c r="V26" s="112"/>
      <c r="W26" s="111" t="s">
        <v>16</v>
      </c>
      <c r="X26" s="111"/>
      <c r="Y26" s="111"/>
      <c r="Z26" s="285"/>
      <c r="AA26" s="113"/>
      <c r="AB26" s="112"/>
      <c r="AC26" s="111"/>
      <c r="AD26" s="111"/>
      <c r="AE26" s="111"/>
      <c r="AF26" s="111"/>
      <c r="AG26" s="111"/>
      <c r="AH26" s="111"/>
      <c r="AI26" s="111"/>
      <c r="AJ26" s="112"/>
      <c r="AK26" s="112"/>
      <c r="AL26" s="112"/>
      <c r="AM26" s="112"/>
      <c r="AN26" s="112"/>
      <c r="AO26" s="112"/>
      <c r="AP26" s="112"/>
      <c r="AQ26" s="112"/>
      <c r="AR26" s="112"/>
      <c r="AV26" s="108" t="s">
        <v>70</v>
      </c>
    </row>
    <row r="27" spans="1:60" ht="28.5" customHeight="1">
      <c r="A27" s="126">
        <v>24</v>
      </c>
      <c r="B27" s="115" t="s">
        <v>284</v>
      </c>
      <c r="C27" s="116" t="s">
        <v>686</v>
      </c>
      <c r="D27" s="116" t="s">
        <v>330</v>
      </c>
      <c r="E27" s="132">
        <v>26</v>
      </c>
      <c r="F27" s="116" t="s">
        <v>42</v>
      </c>
      <c r="G27" s="116" t="s">
        <v>55</v>
      </c>
      <c r="H27" s="116" t="s">
        <v>28</v>
      </c>
      <c r="I27" s="116" t="s">
        <v>362</v>
      </c>
      <c r="J27" s="116" t="s">
        <v>731</v>
      </c>
      <c r="K27" s="116" t="s">
        <v>59</v>
      </c>
      <c r="L27" s="116" t="s">
        <v>191</v>
      </c>
      <c r="M27" s="116" t="s">
        <v>674</v>
      </c>
      <c r="N27" s="116" t="s">
        <v>45</v>
      </c>
      <c r="O27" s="116" t="s">
        <v>242</v>
      </c>
      <c r="P27" s="133" t="s">
        <v>675</v>
      </c>
      <c r="Q27" s="273" t="s">
        <v>676</v>
      </c>
      <c r="R27" s="116" t="s">
        <v>150</v>
      </c>
      <c r="S27" s="132">
        <v>1</v>
      </c>
      <c r="T27" s="116" t="s">
        <v>132</v>
      </c>
      <c r="U27" s="116">
        <v>41671</v>
      </c>
      <c r="V27" s="116"/>
      <c r="W27" s="115" t="s">
        <v>16</v>
      </c>
      <c r="X27" s="115"/>
      <c r="Y27" s="265" t="s">
        <v>688</v>
      </c>
      <c r="Z27" s="405"/>
      <c r="AA27" s="117"/>
      <c r="AB27" s="116"/>
      <c r="AC27" s="115"/>
      <c r="AD27" s="118"/>
      <c r="AE27" s="115"/>
      <c r="AF27" s="115"/>
      <c r="AG27" s="115"/>
      <c r="AH27" s="115"/>
      <c r="AI27" s="115"/>
      <c r="AJ27" s="116"/>
      <c r="AK27" s="358"/>
      <c r="AL27" s="116"/>
      <c r="AM27" s="116"/>
      <c r="AN27" s="116"/>
      <c r="AO27" s="116"/>
      <c r="AP27" s="118"/>
      <c r="AQ27" s="118"/>
      <c r="AR27" s="118"/>
      <c r="AV27" s="108" t="s">
        <v>78</v>
      </c>
    </row>
    <row r="28" spans="1:60" ht="27.75" customHeight="1">
      <c r="A28" s="126">
        <v>25</v>
      </c>
      <c r="B28" s="115" t="s">
        <v>680</v>
      </c>
      <c r="C28" s="116" t="s">
        <v>681</v>
      </c>
      <c r="D28" s="116" t="s">
        <v>330</v>
      </c>
      <c r="E28" s="132">
        <v>29</v>
      </c>
      <c r="F28" s="116" t="s">
        <v>43</v>
      </c>
      <c r="G28" s="116" t="s">
        <v>55</v>
      </c>
      <c r="H28" s="116" t="s">
        <v>709</v>
      </c>
      <c r="I28" s="116" t="s">
        <v>362</v>
      </c>
      <c r="J28" s="116" t="s">
        <v>731</v>
      </c>
      <c r="K28" s="116" t="s">
        <v>59</v>
      </c>
      <c r="L28" s="116" t="s">
        <v>192</v>
      </c>
      <c r="M28" s="116" t="s">
        <v>682</v>
      </c>
      <c r="N28" s="116" t="s">
        <v>45</v>
      </c>
      <c r="O28" s="116" t="s">
        <v>120</v>
      </c>
      <c r="P28" s="133" t="s">
        <v>683</v>
      </c>
      <c r="Q28" s="273" t="s">
        <v>684</v>
      </c>
      <c r="R28" s="116" t="s">
        <v>101</v>
      </c>
      <c r="S28" s="132"/>
      <c r="T28" s="116" t="s">
        <v>127</v>
      </c>
      <c r="U28" s="116">
        <v>41671</v>
      </c>
      <c r="V28" s="116"/>
      <c r="W28" s="115" t="s">
        <v>16</v>
      </c>
      <c r="X28" s="115"/>
      <c r="Y28" s="331" t="s">
        <v>687</v>
      </c>
      <c r="Z28" s="367"/>
      <c r="AA28" s="117"/>
      <c r="AB28" s="117"/>
      <c r="AC28" s="117"/>
      <c r="AD28" s="117"/>
      <c r="AE28" s="117"/>
      <c r="AF28" s="117">
        <v>1</v>
      </c>
      <c r="AG28" s="117"/>
      <c r="AH28" s="117"/>
      <c r="AI28" s="118"/>
      <c r="AJ28" s="117"/>
      <c r="AK28" s="117"/>
      <c r="AL28" s="117"/>
      <c r="AM28" s="117"/>
      <c r="AN28" s="117"/>
      <c r="AO28" s="117"/>
      <c r="AP28" s="118"/>
      <c r="AQ28" s="118">
        <v>1</v>
      </c>
      <c r="AR28" s="118"/>
      <c r="AV28" s="108" t="s">
        <v>29</v>
      </c>
    </row>
    <row r="29" spans="1:60" ht="32.25" customHeight="1">
      <c r="A29" s="126">
        <v>26</v>
      </c>
      <c r="B29" s="111" t="s">
        <v>689</v>
      </c>
      <c r="C29" s="112" t="s">
        <v>697</v>
      </c>
      <c r="D29" s="112"/>
      <c r="E29" s="129">
        <v>25</v>
      </c>
      <c r="F29" s="112" t="s">
        <v>43</v>
      </c>
      <c r="G29" s="112" t="s">
        <v>54</v>
      </c>
      <c r="H29" s="112" t="s">
        <v>76</v>
      </c>
      <c r="I29" s="112" t="s">
        <v>360</v>
      </c>
      <c r="J29" s="112"/>
      <c r="K29" s="112" t="s">
        <v>59</v>
      </c>
      <c r="L29" s="112" t="s">
        <v>191</v>
      </c>
      <c r="M29" s="112" t="s">
        <v>690</v>
      </c>
      <c r="N29" s="112" t="s">
        <v>45</v>
      </c>
      <c r="O29" s="112" t="s">
        <v>242</v>
      </c>
      <c r="P29" s="130" t="s">
        <v>691</v>
      </c>
      <c r="Q29" s="274" t="s">
        <v>698</v>
      </c>
      <c r="R29" s="112" t="s">
        <v>150</v>
      </c>
      <c r="S29" s="129">
        <v>1</v>
      </c>
      <c r="T29" s="112" t="s">
        <v>126</v>
      </c>
      <c r="U29" s="112">
        <v>41671</v>
      </c>
      <c r="V29" s="112"/>
      <c r="W29" s="111" t="s">
        <v>16</v>
      </c>
      <c r="X29" s="111"/>
      <c r="Y29" s="330"/>
      <c r="Z29" s="347"/>
      <c r="AA29" s="113"/>
      <c r="AB29" s="112"/>
      <c r="AC29" s="271"/>
      <c r="AD29" s="271"/>
      <c r="AE29" s="271"/>
      <c r="AF29" s="271"/>
      <c r="AG29" s="111"/>
      <c r="AH29" s="271"/>
      <c r="AI29" s="111"/>
      <c r="AJ29" s="271"/>
      <c r="AK29" s="112"/>
      <c r="AL29" s="271"/>
      <c r="AM29" s="112"/>
      <c r="AN29" s="112"/>
      <c r="AO29" s="112"/>
      <c r="AP29" s="271"/>
      <c r="AQ29" s="271"/>
      <c r="AR29" s="271"/>
      <c r="AV29" s="108" t="s">
        <v>172</v>
      </c>
    </row>
    <row r="30" spans="1:60" ht="31.5" customHeight="1">
      <c r="A30" s="126">
        <v>27</v>
      </c>
      <c r="B30" s="107" t="s">
        <v>369</v>
      </c>
      <c r="C30" s="108" t="s">
        <v>370</v>
      </c>
      <c r="D30" s="112"/>
      <c r="E30" s="127">
        <v>28</v>
      </c>
      <c r="F30" s="112" t="s">
        <v>43</v>
      </c>
      <c r="G30" s="108" t="s">
        <v>55</v>
      </c>
      <c r="H30" s="108" t="s">
        <v>28</v>
      </c>
      <c r="I30" s="108" t="s">
        <v>362</v>
      </c>
      <c r="J30" s="108" t="s">
        <v>731</v>
      </c>
      <c r="K30" s="108" t="s">
        <v>59</v>
      </c>
      <c r="L30" s="112" t="s">
        <v>191</v>
      </c>
      <c r="M30" s="108" t="s">
        <v>371</v>
      </c>
      <c r="N30" s="108" t="s">
        <v>46</v>
      </c>
      <c r="O30" s="108" t="s">
        <v>118</v>
      </c>
      <c r="P30" s="128" t="s">
        <v>372</v>
      </c>
      <c r="Q30" s="272" t="s">
        <v>373</v>
      </c>
      <c r="R30" s="300" t="s">
        <v>101</v>
      </c>
      <c r="S30" s="307"/>
      <c r="T30" s="108" t="s">
        <v>203</v>
      </c>
      <c r="U30" s="108">
        <v>41552</v>
      </c>
      <c r="V30" s="108"/>
      <c r="W30" s="107" t="s">
        <v>75</v>
      </c>
      <c r="X30" s="107"/>
      <c r="Y30" s="107" t="s">
        <v>645</v>
      </c>
      <c r="Z30" s="107"/>
      <c r="AA30" s="113">
        <f ca="1">ROUND(IF(CELL("type",$V30)="i",TODAY()-$U30)/365*12,0)</f>
        <v>5</v>
      </c>
      <c r="AB30" s="108"/>
      <c r="AC30" s="107"/>
      <c r="AD30" s="111"/>
      <c r="AE30" s="107"/>
      <c r="AF30" s="107"/>
      <c r="AG30" s="109">
        <v>1</v>
      </c>
      <c r="AH30" s="107"/>
      <c r="AI30" s="107"/>
      <c r="AJ30" s="108"/>
      <c r="AK30" s="108"/>
      <c r="AL30" s="108"/>
      <c r="AM30" s="108"/>
      <c r="AN30" s="108"/>
      <c r="AO30" s="108"/>
      <c r="AP30" s="108"/>
      <c r="AQ30" s="108"/>
      <c r="AR30" s="108"/>
      <c r="AV30" s="108" t="s">
        <v>117</v>
      </c>
    </row>
    <row r="31" spans="1:60" ht="37.5" customHeight="1">
      <c r="A31" s="126">
        <v>28</v>
      </c>
      <c r="B31" s="111" t="s">
        <v>692</v>
      </c>
      <c r="C31" s="112" t="s">
        <v>693</v>
      </c>
      <c r="D31" s="112"/>
      <c r="E31" s="129">
        <v>23</v>
      </c>
      <c r="F31" s="112" t="s">
        <v>43</v>
      </c>
      <c r="G31" s="112" t="s">
        <v>54</v>
      </c>
      <c r="H31" s="112" t="s">
        <v>76</v>
      </c>
      <c r="I31" s="112" t="s">
        <v>360</v>
      </c>
      <c r="J31" s="112"/>
      <c r="K31" s="112" t="s">
        <v>61</v>
      </c>
      <c r="L31" s="112" t="s">
        <v>192</v>
      </c>
      <c r="M31" s="112" t="s">
        <v>694</v>
      </c>
      <c r="N31" s="112" t="s">
        <v>50</v>
      </c>
      <c r="O31" s="112" t="s">
        <v>118</v>
      </c>
      <c r="P31" s="130" t="s">
        <v>695</v>
      </c>
      <c r="Q31" s="274" t="s">
        <v>696</v>
      </c>
      <c r="R31" s="112" t="s">
        <v>101</v>
      </c>
      <c r="S31" s="129">
        <v>1</v>
      </c>
      <c r="T31" s="112" t="s">
        <v>130</v>
      </c>
      <c r="U31" s="112">
        <v>41671</v>
      </c>
      <c r="V31" s="112"/>
      <c r="W31" s="111" t="s">
        <v>16</v>
      </c>
      <c r="X31" s="111"/>
      <c r="Y31" s="111"/>
      <c r="Z31" s="346"/>
      <c r="AA31" s="113"/>
      <c r="AB31" s="112"/>
      <c r="AC31" s="113"/>
      <c r="AD31" s="271"/>
      <c r="AE31" s="111"/>
      <c r="AF31" s="113"/>
      <c r="AG31" s="111"/>
      <c r="AH31" s="111"/>
      <c r="AI31" s="111"/>
      <c r="AJ31" s="112"/>
      <c r="AK31" s="345"/>
      <c r="AL31" s="271"/>
      <c r="AM31" s="112"/>
      <c r="AN31" s="112"/>
      <c r="AO31" s="112"/>
      <c r="AP31" s="271"/>
      <c r="AQ31" s="271"/>
      <c r="AR31" s="271"/>
      <c r="AV31" s="108" t="s">
        <v>310</v>
      </c>
      <c r="AW31" s="110"/>
      <c r="AX31" s="110"/>
    </row>
    <row r="32" spans="1:60" ht="24.75" customHeight="1">
      <c r="A32" s="126">
        <v>29</v>
      </c>
      <c r="B32" s="360" t="s">
        <v>389</v>
      </c>
      <c r="C32" s="361" t="s">
        <v>390</v>
      </c>
      <c r="D32" s="361"/>
      <c r="E32" s="362">
        <v>29</v>
      </c>
      <c r="F32" s="361" t="s">
        <v>43</v>
      </c>
      <c r="G32" s="361" t="s">
        <v>54</v>
      </c>
      <c r="H32" s="361" t="s">
        <v>76</v>
      </c>
      <c r="I32" s="361" t="s">
        <v>360</v>
      </c>
      <c r="J32" s="361"/>
      <c r="K32" s="361" t="s">
        <v>59</v>
      </c>
      <c r="L32" s="361" t="s">
        <v>192</v>
      </c>
      <c r="M32" s="361" t="s">
        <v>391</v>
      </c>
      <c r="N32" s="361" t="s">
        <v>47</v>
      </c>
      <c r="O32" s="361" t="s">
        <v>120</v>
      </c>
      <c r="P32" s="363" t="s">
        <v>392</v>
      </c>
      <c r="Q32" s="364" t="s">
        <v>393</v>
      </c>
      <c r="R32" s="361" t="s">
        <v>151</v>
      </c>
      <c r="S32" s="362"/>
      <c r="T32" s="361" t="s">
        <v>203</v>
      </c>
      <c r="U32" s="361">
        <v>41558</v>
      </c>
      <c r="V32" s="361">
        <v>41640</v>
      </c>
      <c r="W32" s="360" t="s">
        <v>74</v>
      </c>
      <c r="X32" s="360" t="s">
        <v>144</v>
      </c>
      <c r="Y32" s="360" t="s">
        <v>587</v>
      </c>
      <c r="Z32" s="359">
        <f>IF($V32&gt;0,ROUND(($V32-$U32)/365*12,0),"")</f>
        <v>3</v>
      </c>
      <c r="AA32" s="366">
        <f ca="1">ROUND(IF(CELL("type",$V32)="i",TODAY()-$U32)/365*12,0)</f>
        <v>0</v>
      </c>
      <c r="AB32" s="361"/>
      <c r="AC32" s="360"/>
      <c r="AD32" s="360"/>
      <c r="AE32" s="360"/>
      <c r="AF32" s="360"/>
      <c r="AG32" s="360"/>
      <c r="AH32" s="360"/>
      <c r="AI32" s="360"/>
      <c r="AJ32" s="361"/>
      <c r="AK32" s="361"/>
      <c r="AL32" s="361"/>
      <c r="AM32" s="361"/>
      <c r="AN32" s="361"/>
      <c r="AO32" s="361"/>
      <c r="AP32" s="361"/>
      <c r="AQ32" s="361"/>
      <c r="AR32" s="361"/>
      <c r="AV32" s="112" t="s">
        <v>173</v>
      </c>
    </row>
    <row r="33" spans="1:50" ht="42" customHeight="1">
      <c r="A33" s="126">
        <v>30</v>
      </c>
      <c r="B33" s="111" t="s">
        <v>699</v>
      </c>
      <c r="C33" s="112" t="s">
        <v>700</v>
      </c>
      <c r="D33" s="112"/>
      <c r="E33" s="129">
        <v>25</v>
      </c>
      <c r="F33" s="112" t="s">
        <v>43</v>
      </c>
      <c r="G33" s="112" t="s">
        <v>54</v>
      </c>
      <c r="H33" s="112" t="s">
        <v>76</v>
      </c>
      <c r="I33" s="112" t="s">
        <v>360</v>
      </c>
      <c r="J33" s="112"/>
      <c r="K33" s="112" t="s">
        <v>59</v>
      </c>
      <c r="L33" s="112" t="s">
        <v>191</v>
      </c>
      <c r="M33" s="112" t="s">
        <v>701</v>
      </c>
      <c r="N33" s="112" t="s">
        <v>45</v>
      </c>
      <c r="O33" s="112" t="s">
        <v>242</v>
      </c>
      <c r="P33" s="130" t="s">
        <v>702</v>
      </c>
      <c r="Q33" s="274" t="s">
        <v>703</v>
      </c>
      <c r="R33" s="112" t="s">
        <v>101</v>
      </c>
      <c r="S33" s="129">
        <v>1</v>
      </c>
      <c r="T33" s="112" t="s">
        <v>203</v>
      </c>
      <c r="U33" s="112">
        <v>41671</v>
      </c>
      <c r="V33" s="112"/>
      <c r="W33" s="111" t="s">
        <v>16</v>
      </c>
      <c r="X33" s="111"/>
      <c r="Y33" s="111"/>
      <c r="Z33" s="346"/>
      <c r="AA33" s="113"/>
      <c r="AB33" s="112"/>
      <c r="AC33" s="111"/>
      <c r="AD33" s="271"/>
      <c r="AE33" s="111"/>
      <c r="AF33" s="111"/>
      <c r="AG33" s="111"/>
      <c r="AH33" s="111"/>
      <c r="AI33" s="111"/>
      <c r="AJ33" s="112"/>
      <c r="AK33" s="345"/>
      <c r="AL33" s="271"/>
      <c r="AM33" s="112"/>
      <c r="AN33" s="112"/>
      <c r="AO33" s="112"/>
      <c r="AP33" s="271"/>
      <c r="AQ33" s="271"/>
      <c r="AR33" s="271"/>
      <c r="AV33" s="108" t="s">
        <v>33</v>
      </c>
      <c r="AW33" s="110"/>
      <c r="AX33" s="110"/>
    </row>
    <row r="34" spans="1:50" ht="24">
      <c r="A34" s="126">
        <v>31</v>
      </c>
      <c r="B34" s="107" t="s">
        <v>480</v>
      </c>
      <c r="C34" s="108" t="s">
        <v>545</v>
      </c>
      <c r="D34" s="112"/>
      <c r="E34" s="127">
        <v>35</v>
      </c>
      <c r="F34" s="112" t="s">
        <v>42</v>
      </c>
      <c r="G34" s="108" t="s">
        <v>54</v>
      </c>
      <c r="H34" s="112" t="s">
        <v>76</v>
      </c>
      <c r="I34" s="108" t="s">
        <v>360</v>
      </c>
      <c r="J34" s="108"/>
      <c r="K34" s="108" t="s">
        <v>59</v>
      </c>
      <c r="L34" s="112" t="s">
        <v>196</v>
      </c>
      <c r="M34" s="108" t="s">
        <v>481</v>
      </c>
      <c r="N34" s="108" t="s">
        <v>50</v>
      </c>
      <c r="O34" s="108" t="s">
        <v>120</v>
      </c>
      <c r="P34" s="128" t="s">
        <v>482</v>
      </c>
      <c r="Q34" s="272" t="s">
        <v>483</v>
      </c>
      <c r="R34" s="300" t="s">
        <v>151</v>
      </c>
      <c r="S34" s="307"/>
      <c r="T34" s="108" t="s">
        <v>123</v>
      </c>
      <c r="U34" s="112">
        <v>41610</v>
      </c>
      <c r="V34" s="108"/>
      <c r="W34" s="107" t="s">
        <v>16</v>
      </c>
      <c r="X34" s="107"/>
      <c r="Y34" s="107"/>
      <c r="Z34" s="107"/>
      <c r="AA34" s="113">
        <f ca="1">ROUND(IF(CELL("type",$V34)="i",TODAY()-$U34)/365*12,0)</f>
        <v>3</v>
      </c>
      <c r="AB34" s="108"/>
      <c r="AC34" s="113">
        <v>1</v>
      </c>
      <c r="AD34" s="113">
        <v>1</v>
      </c>
      <c r="AE34" s="107"/>
      <c r="AF34" s="271">
        <v>1</v>
      </c>
      <c r="AG34" s="107"/>
      <c r="AH34" s="107"/>
      <c r="AI34" s="107"/>
      <c r="AJ34" s="108"/>
      <c r="AK34" s="108"/>
      <c r="AL34" s="108"/>
      <c r="AM34" s="108"/>
      <c r="AN34" s="108"/>
      <c r="AO34" s="108"/>
      <c r="AP34" s="108"/>
      <c r="AQ34" s="108"/>
      <c r="AR34" s="108"/>
      <c r="AV34" s="112" t="s">
        <v>169</v>
      </c>
    </row>
    <row r="35" spans="1:50" ht="40.5" customHeight="1">
      <c r="A35" s="126">
        <v>32</v>
      </c>
      <c r="B35" s="115" t="s">
        <v>705</v>
      </c>
      <c r="C35" s="116" t="s">
        <v>704</v>
      </c>
      <c r="D35" s="116" t="s">
        <v>330</v>
      </c>
      <c r="E35" s="132">
        <v>30</v>
      </c>
      <c r="F35" s="116" t="s">
        <v>42</v>
      </c>
      <c r="G35" s="116" t="s">
        <v>55</v>
      </c>
      <c r="H35" s="116" t="s">
        <v>27</v>
      </c>
      <c r="I35" s="116" t="s">
        <v>362</v>
      </c>
      <c r="J35" s="116" t="s">
        <v>731</v>
      </c>
      <c r="K35" s="116" t="s">
        <v>59</v>
      </c>
      <c r="L35" s="116" t="s">
        <v>192</v>
      </c>
      <c r="M35" s="116" t="s">
        <v>706</v>
      </c>
      <c r="N35" s="116" t="s">
        <v>51</v>
      </c>
      <c r="O35" s="116" t="s">
        <v>120</v>
      </c>
      <c r="P35" s="133" t="s">
        <v>707</v>
      </c>
      <c r="Q35" s="273" t="s">
        <v>736</v>
      </c>
      <c r="R35" s="116" t="s">
        <v>101</v>
      </c>
      <c r="S35" s="132">
        <v>1</v>
      </c>
      <c r="T35" s="116" t="s">
        <v>129</v>
      </c>
      <c r="U35" s="116">
        <v>41671</v>
      </c>
      <c r="V35" s="116"/>
      <c r="W35" s="115" t="s">
        <v>16</v>
      </c>
      <c r="X35" s="115"/>
      <c r="Y35" s="331" t="s">
        <v>708</v>
      </c>
      <c r="Z35" s="367"/>
      <c r="AA35" s="117"/>
      <c r="AB35" s="117">
        <v>1</v>
      </c>
      <c r="AC35" s="117"/>
      <c r="AD35" s="118"/>
      <c r="AE35" s="117"/>
      <c r="AF35" s="117"/>
      <c r="AG35" s="117"/>
      <c r="AH35" s="117"/>
      <c r="AI35" s="117"/>
      <c r="AJ35" s="117"/>
      <c r="AK35" s="117"/>
      <c r="AL35" s="118"/>
      <c r="AM35" s="117"/>
      <c r="AN35" s="117"/>
      <c r="AO35" s="117"/>
      <c r="AP35" s="118"/>
      <c r="AQ35" s="118"/>
      <c r="AR35" s="118"/>
      <c r="AV35" s="108" t="s">
        <v>79</v>
      </c>
    </row>
    <row r="36" spans="1:50" ht="36">
      <c r="A36" s="126">
        <v>33</v>
      </c>
      <c r="B36" s="107" t="s">
        <v>443</v>
      </c>
      <c r="C36" s="108" t="s">
        <v>444</v>
      </c>
      <c r="D36" s="112"/>
      <c r="E36" s="127">
        <v>25</v>
      </c>
      <c r="F36" s="112" t="s">
        <v>42</v>
      </c>
      <c r="G36" s="108" t="s">
        <v>54</v>
      </c>
      <c r="H36" s="112" t="s">
        <v>76</v>
      </c>
      <c r="I36" s="108" t="s">
        <v>360</v>
      </c>
      <c r="J36" s="112"/>
      <c r="K36" s="108" t="s">
        <v>59</v>
      </c>
      <c r="L36" s="112" t="s">
        <v>191</v>
      </c>
      <c r="M36" s="108" t="s">
        <v>445</v>
      </c>
      <c r="N36" s="108" t="s">
        <v>45</v>
      </c>
      <c r="O36" s="108" t="s">
        <v>119</v>
      </c>
      <c r="P36" s="128" t="s">
        <v>446</v>
      </c>
      <c r="Q36" s="272" t="s">
        <v>582</v>
      </c>
      <c r="R36" s="300" t="s">
        <v>101</v>
      </c>
      <c r="S36" s="307"/>
      <c r="T36" s="108" t="s">
        <v>132</v>
      </c>
      <c r="U36" s="108">
        <v>41585</v>
      </c>
      <c r="V36" s="108"/>
      <c r="W36" s="107" t="s">
        <v>16</v>
      </c>
      <c r="X36" s="107"/>
      <c r="Y36" s="107"/>
      <c r="Z36" s="107"/>
      <c r="AA36" s="113">
        <f ca="1">ROUND(IF(CELL("type",$V36)="i",TODAY()-$U36)/365*12,0)</f>
        <v>4</v>
      </c>
      <c r="AB36" s="108"/>
      <c r="AC36" s="107"/>
      <c r="AD36" s="113"/>
      <c r="AE36" s="107"/>
      <c r="AF36" s="107"/>
      <c r="AG36" s="107"/>
      <c r="AH36" s="107"/>
      <c r="AI36" s="107"/>
      <c r="AJ36" s="108"/>
      <c r="AK36" s="108"/>
      <c r="AL36" s="108"/>
      <c r="AM36" s="108"/>
      <c r="AN36" s="108"/>
      <c r="AO36" s="108"/>
      <c r="AP36" s="108"/>
      <c r="AQ36" s="108"/>
      <c r="AR36" s="108"/>
      <c r="AV36" s="108" t="s">
        <v>86</v>
      </c>
    </row>
    <row r="37" spans="1:50" ht="30" customHeight="1">
      <c r="A37" s="126">
        <v>34</v>
      </c>
      <c r="B37" s="111" t="s">
        <v>710</v>
      </c>
      <c r="C37" s="112" t="s">
        <v>711</v>
      </c>
      <c r="D37" s="112"/>
      <c r="E37" s="129">
        <v>25</v>
      </c>
      <c r="F37" s="112" t="s">
        <v>43</v>
      </c>
      <c r="G37" s="112" t="s">
        <v>54</v>
      </c>
      <c r="H37" s="112" t="s">
        <v>76</v>
      </c>
      <c r="I37" s="112" t="s">
        <v>360</v>
      </c>
      <c r="J37" s="112"/>
      <c r="K37" s="112" t="s">
        <v>59</v>
      </c>
      <c r="L37" s="112" t="s">
        <v>192</v>
      </c>
      <c r="M37" s="112" t="s">
        <v>714</v>
      </c>
      <c r="N37" s="112" t="s">
        <v>46</v>
      </c>
      <c r="O37" s="112" t="s">
        <v>120</v>
      </c>
      <c r="P37" s="130" t="s">
        <v>712</v>
      </c>
      <c r="Q37" s="274" t="s">
        <v>713</v>
      </c>
      <c r="R37" s="112" t="s">
        <v>101</v>
      </c>
      <c r="S37" s="129"/>
      <c r="T37" s="112" t="s">
        <v>125</v>
      </c>
      <c r="U37" s="112">
        <v>41671</v>
      </c>
      <c r="V37" s="112"/>
      <c r="W37" s="111" t="s">
        <v>16</v>
      </c>
      <c r="X37" s="111"/>
      <c r="Y37" s="348"/>
      <c r="Z37" s="346"/>
      <c r="AA37" s="113"/>
      <c r="AB37" s="112"/>
      <c r="AC37" s="111"/>
      <c r="AD37" s="113"/>
      <c r="AE37" s="111"/>
      <c r="AF37" s="111"/>
      <c r="AG37" s="111"/>
      <c r="AH37" s="111"/>
      <c r="AI37" s="111"/>
      <c r="AJ37" s="112"/>
      <c r="AK37" s="112"/>
      <c r="AL37" s="112"/>
      <c r="AM37" s="112"/>
      <c r="AN37" s="112"/>
      <c r="AO37" s="112"/>
      <c r="AP37" s="112"/>
      <c r="AQ37" s="112"/>
      <c r="AR37" s="112"/>
      <c r="AV37" s="108" t="s">
        <v>182</v>
      </c>
      <c r="AW37" s="110"/>
      <c r="AX37" s="110"/>
    </row>
    <row r="38" spans="1:50" ht="39" customHeight="1">
      <c r="A38" s="126">
        <v>35</v>
      </c>
      <c r="B38" s="111" t="s">
        <v>715</v>
      </c>
      <c r="C38" s="112" t="s">
        <v>716</v>
      </c>
      <c r="D38" s="112"/>
      <c r="E38" s="129">
        <v>32</v>
      </c>
      <c r="F38" s="112" t="s">
        <v>43</v>
      </c>
      <c r="G38" s="112" t="s">
        <v>54</v>
      </c>
      <c r="H38" s="112" t="s">
        <v>76</v>
      </c>
      <c r="I38" s="112" t="s">
        <v>360</v>
      </c>
      <c r="J38" s="112"/>
      <c r="K38" s="112" t="s">
        <v>59</v>
      </c>
      <c r="L38" s="112" t="s">
        <v>192</v>
      </c>
      <c r="M38" s="112" t="s">
        <v>717</v>
      </c>
      <c r="N38" s="112" t="s">
        <v>46</v>
      </c>
      <c r="O38" s="112" t="s">
        <v>120</v>
      </c>
      <c r="P38" s="130" t="s">
        <v>718</v>
      </c>
      <c r="Q38" s="274" t="s">
        <v>719</v>
      </c>
      <c r="R38" s="112" t="s">
        <v>101</v>
      </c>
      <c r="S38" s="129"/>
      <c r="T38" s="112" t="s">
        <v>125</v>
      </c>
      <c r="U38" s="112">
        <v>41671</v>
      </c>
      <c r="V38" s="112">
        <v>41699</v>
      </c>
      <c r="W38" s="111" t="s">
        <v>16</v>
      </c>
      <c r="X38" s="111" t="s">
        <v>147</v>
      </c>
      <c r="Y38" s="348" t="s">
        <v>720</v>
      </c>
      <c r="Z38" s="346">
        <f>IF($V38&gt;0,ROUND(($V38-$U38)/365*12,0),"")</f>
        <v>1</v>
      </c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271"/>
      <c r="AQ38" s="271"/>
      <c r="AR38" s="271"/>
      <c r="AV38" s="112" t="s">
        <v>161</v>
      </c>
    </row>
    <row r="39" spans="1:50" ht="41.25" customHeight="1">
      <c r="A39" s="126">
        <v>36</v>
      </c>
      <c r="B39" s="111" t="s">
        <v>722</v>
      </c>
      <c r="C39" s="112" t="s">
        <v>723</v>
      </c>
      <c r="D39" s="112"/>
      <c r="E39" s="129">
        <v>22</v>
      </c>
      <c r="F39" s="112" t="s">
        <v>43</v>
      </c>
      <c r="G39" s="112" t="s">
        <v>54</v>
      </c>
      <c r="H39" s="112" t="s">
        <v>76</v>
      </c>
      <c r="I39" s="112" t="s">
        <v>360</v>
      </c>
      <c r="J39" s="112"/>
      <c r="K39" s="112" t="s">
        <v>61</v>
      </c>
      <c r="L39" s="112" t="s">
        <v>192</v>
      </c>
      <c r="M39" s="112" t="s">
        <v>726</v>
      </c>
      <c r="N39" s="112" t="s">
        <v>51</v>
      </c>
      <c r="O39" s="112" t="s">
        <v>120</v>
      </c>
      <c r="P39" s="130" t="s">
        <v>724</v>
      </c>
      <c r="Q39" s="274" t="s">
        <v>725</v>
      </c>
      <c r="R39" s="112" t="s">
        <v>101</v>
      </c>
      <c r="S39" s="129">
        <v>1</v>
      </c>
      <c r="T39" s="112"/>
      <c r="U39" s="112">
        <v>41671</v>
      </c>
      <c r="V39" s="112"/>
      <c r="W39" s="111"/>
      <c r="X39" s="111"/>
      <c r="Y39" s="348"/>
      <c r="Z39" s="346"/>
      <c r="AA39" s="113"/>
      <c r="AB39" s="112"/>
      <c r="AC39" s="113"/>
      <c r="AD39" s="111"/>
      <c r="AE39" s="271"/>
      <c r="AF39" s="271"/>
      <c r="AG39" s="111"/>
      <c r="AH39" s="111"/>
      <c r="AI39" s="271"/>
      <c r="AJ39" s="112"/>
      <c r="AK39" s="345"/>
      <c r="AL39" s="271"/>
      <c r="AM39" s="112"/>
      <c r="AN39" s="112"/>
      <c r="AO39" s="112"/>
      <c r="AP39" s="271"/>
      <c r="AQ39" s="271"/>
      <c r="AR39" s="271"/>
      <c r="AV39" s="108" t="s">
        <v>63</v>
      </c>
    </row>
    <row r="40" spans="1:50" ht="47.25" customHeight="1">
      <c r="A40" s="126">
        <v>37</v>
      </c>
      <c r="B40" s="111" t="s">
        <v>743</v>
      </c>
      <c r="C40" s="112" t="s">
        <v>744</v>
      </c>
      <c r="D40" s="112"/>
      <c r="E40" s="129">
        <v>30</v>
      </c>
      <c r="F40" s="112" t="s">
        <v>42</v>
      </c>
      <c r="G40" s="112" t="s">
        <v>55</v>
      </c>
      <c r="H40" s="112" t="s">
        <v>27</v>
      </c>
      <c r="I40" s="112" t="s">
        <v>362</v>
      </c>
      <c r="J40" s="112" t="s">
        <v>731</v>
      </c>
      <c r="K40" s="112" t="s">
        <v>59</v>
      </c>
      <c r="L40" s="112" t="s">
        <v>192</v>
      </c>
      <c r="M40" s="112" t="s">
        <v>740</v>
      </c>
      <c r="N40" s="112" t="s">
        <v>50</v>
      </c>
      <c r="O40" s="112" t="s">
        <v>242</v>
      </c>
      <c r="P40" s="130" t="s">
        <v>741</v>
      </c>
      <c r="Q40" s="274" t="s">
        <v>742</v>
      </c>
      <c r="R40" s="112" t="s">
        <v>101</v>
      </c>
      <c r="S40" s="129"/>
      <c r="T40" s="112"/>
      <c r="U40" s="112">
        <v>41671</v>
      </c>
      <c r="V40" s="112"/>
      <c r="W40" s="111"/>
      <c r="X40" s="111"/>
      <c r="Y40" s="111"/>
      <c r="Z40" s="346"/>
      <c r="AA40" s="113"/>
      <c r="AB40" s="113"/>
      <c r="AC40" s="271"/>
      <c r="AD40" s="271"/>
      <c r="AE40" s="111"/>
      <c r="AF40" s="111"/>
      <c r="AG40" s="111"/>
      <c r="AH40" s="271"/>
      <c r="AI40" s="111"/>
      <c r="AJ40" s="113"/>
      <c r="AK40" s="345"/>
      <c r="AL40" s="271"/>
      <c r="AM40" s="112"/>
      <c r="AN40" s="112"/>
      <c r="AO40" s="112"/>
      <c r="AP40" s="271"/>
      <c r="AQ40" s="271"/>
      <c r="AR40" s="271"/>
      <c r="AV40" s="108" t="s">
        <v>80</v>
      </c>
    </row>
    <row r="41" spans="1:50" ht="36" customHeight="1">
      <c r="A41" s="126">
        <v>38</v>
      </c>
      <c r="B41" s="111"/>
      <c r="C41" s="112"/>
      <c r="D41" s="112"/>
      <c r="E41" s="129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30"/>
      <c r="Q41" s="274"/>
      <c r="R41" s="112"/>
      <c r="S41" s="129"/>
      <c r="T41" s="112"/>
      <c r="U41" s="112"/>
      <c r="V41" s="112"/>
      <c r="W41" s="111"/>
      <c r="X41" s="111"/>
      <c r="Y41" s="111"/>
      <c r="Z41" s="119"/>
      <c r="AA41" s="113"/>
      <c r="AB41" s="113"/>
      <c r="AC41" s="113"/>
      <c r="AD41" s="271"/>
      <c r="AE41" s="113"/>
      <c r="AF41" s="113"/>
      <c r="AG41" s="113"/>
      <c r="AH41" s="113"/>
      <c r="AI41" s="113"/>
      <c r="AJ41" s="113"/>
      <c r="AK41" s="113"/>
      <c r="AL41" s="271"/>
      <c r="AM41" s="113"/>
      <c r="AN41" s="113"/>
      <c r="AO41" s="113"/>
      <c r="AP41" s="271"/>
      <c r="AQ41" s="271"/>
      <c r="AR41" s="271"/>
      <c r="AV41" s="108" t="s">
        <v>23</v>
      </c>
    </row>
    <row r="42" spans="1:50" ht="39" customHeight="1">
      <c r="A42" s="126">
        <v>39</v>
      </c>
      <c r="B42" s="111"/>
      <c r="C42" s="112"/>
      <c r="D42" s="112"/>
      <c r="E42" s="129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30"/>
      <c r="Q42" s="274"/>
      <c r="R42" s="112"/>
      <c r="S42" s="129"/>
      <c r="T42" s="112"/>
      <c r="U42" s="112"/>
      <c r="V42" s="112"/>
      <c r="W42" s="111"/>
      <c r="X42" s="111"/>
      <c r="Y42" s="330"/>
      <c r="Z42" s="346"/>
      <c r="AA42" s="113"/>
      <c r="AB42" s="112"/>
      <c r="AC42" s="111"/>
      <c r="AD42" s="111"/>
      <c r="AE42" s="111"/>
      <c r="AF42" s="111"/>
      <c r="AG42" s="111"/>
      <c r="AH42" s="111"/>
      <c r="AI42" s="111"/>
      <c r="AJ42" s="112"/>
      <c r="AK42" s="112"/>
      <c r="AL42" s="112"/>
      <c r="AM42" s="112"/>
      <c r="AN42" s="112"/>
      <c r="AO42" s="112"/>
      <c r="AP42" s="112"/>
      <c r="AQ42" s="112"/>
      <c r="AR42" s="112"/>
      <c r="AV42" s="108" t="s">
        <v>205</v>
      </c>
    </row>
    <row r="43" spans="1:50" ht="33" customHeight="1">
      <c r="A43" s="126">
        <v>40</v>
      </c>
      <c r="B43" s="111"/>
      <c r="C43" s="112"/>
      <c r="D43" s="112"/>
      <c r="E43" s="129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30"/>
      <c r="Q43" s="274"/>
      <c r="R43" s="112"/>
      <c r="S43" s="129"/>
      <c r="T43" s="112"/>
      <c r="U43" s="112"/>
      <c r="V43" s="112"/>
      <c r="W43" s="111"/>
      <c r="X43" s="111"/>
      <c r="Y43" s="330"/>
      <c r="Z43" s="285"/>
      <c r="AA43" s="113"/>
      <c r="AB43" s="112"/>
      <c r="AC43" s="111"/>
      <c r="AD43" s="113"/>
      <c r="AE43" s="111"/>
      <c r="AF43" s="111"/>
      <c r="AG43" s="111"/>
      <c r="AH43" s="111"/>
      <c r="AI43" s="111"/>
      <c r="AJ43" s="112"/>
      <c r="AK43" s="112"/>
      <c r="AL43" s="112"/>
      <c r="AM43" s="112"/>
      <c r="AN43" s="112"/>
      <c r="AO43" s="112"/>
      <c r="AP43" s="112"/>
      <c r="AQ43" s="112"/>
      <c r="AR43" s="112"/>
      <c r="AV43" s="108" t="s">
        <v>37</v>
      </c>
    </row>
    <row r="44" spans="1:50" ht="12.75">
      <c r="A44" s="126">
        <v>41</v>
      </c>
      <c r="B44" s="111"/>
      <c r="C44" s="112"/>
      <c r="D44" s="112"/>
      <c r="E44" s="129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30"/>
      <c r="Q44" s="274"/>
      <c r="R44" s="112"/>
      <c r="S44" s="129"/>
      <c r="T44" s="112"/>
      <c r="U44" s="112"/>
      <c r="V44" s="112"/>
      <c r="W44" s="111"/>
      <c r="X44" s="111"/>
      <c r="Y44" s="330"/>
      <c r="Z44" s="346"/>
      <c r="AA44" s="113"/>
      <c r="AB44" s="112"/>
      <c r="AC44" s="111"/>
      <c r="AD44" s="111"/>
      <c r="AE44" s="111"/>
      <c r="AF44" s="111"/>
      <c r="AG44" s="111"/>
      <c r="AH44" s="111"/>
      <c r="AI44" s="111"/>
      <c r="AJ44" s="112"/>
      <c r="AK44" s="112"/>
      <c r="AL44" s="112"/>
      <c r="AM44" s="112"/>
      <c r="AN44" s="112"/>
      <c r="AO44" s="112"/>
      <c r="AP44" s="112"/>
      <c r="AQ44" s="112"/>
      <c r="AR44" s="112"/>
      <c r="AV44" s="108" t="s">
        <v>39</v>
      </c>
      <c r="AW44" s="110"/>
      <c r="AX44" s="110"/>
    </row>
    <row r="45" spans="1:50" ht="12.75">
      <c r="A45" s="126">
        <v>42</v>
      </c>
      <c r="B45" s="111"/>
      <c r="C45" s="112"/>
      <c r="D45" s="112"/>
      <c r="E45" s="129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30"/>
      <c r="Q45" s="274"/>
      <c r="R45" s="112"/>
      <c r="S45" s="129"/>
      <c r="T45" s="112"/>
      <c r="U45" s="112"/>
      <c r="V45" s="112"/>
      <c r="W45" s="111"/>
      <c r="X45" s="111"/>
      <c r="Y45" s="348"/>
      <c r="Z45" s="119"/>
      <c r="AA45" s="113"/>
      <c r="AB45" s="113"/>
      <c r="AC45" s="271"/>
      <c r="AD45" s="271"/>
      <c r="AE45" s="111"/>
      <c r="AF45" s="111"/>
      <c r="AG45" s="271"/>
      <c r="AH45" s="111"/>
      <c r="AI45" s="111"/>
      <c r="AJ45" s="112"/>
      <c r="AK45" s="345"/>
      <c r="AL45" s="271"/>
      <c r="AM45" s="271"/>
      <c r="AN45" s="271"/>
      <c r="AO45" s="112"/>
      <c r="AP45" s="271"/>
      <c r="AQ45" s="271"/>
      <c r="AR45" s="271"/>
      <c r="AV45" s="112" t="s">
        <v>154</v>
      </c>
    </row>
    <row r="46" spans="1:50" ht="12.75">
      <c r="A46" s="126">
        <v>43</v>
      </c>
      <c r="B46" s="111"/>
      <c r="C46" s="112"/>
      <c r="D46" s="112"/>
      <c r="E46" s="129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30"/>
      <c r="Q46" s="274"/>
      <c r="R46" s="112"/>
      <c r="S46" s="129"/>
      <c r="T46" s="112"/>
      <c r="U46" s="112"/>
      <c r="V46" s="112"/>
      <c r="W46" s="111"/>
      <c r="X46" s="111"/>
      <c r="Y46" s="111"/>
      <c r="Z46" s="285"/>
      <c r="AA46" s="113"/>
      <c r="AB46" s="113"/>
      <c r="AC46" s="113"/>
      <c r="AD46" s="111"/>
      <c r="AE46" s="113"/>
      <c r="AF46" s="113"/>
      <c r="AG46" s="111"/>
      <c r="AH46" s="113"/>
      <c r="AI46" s="111"/>
      <c r="AJ46" s="113"/>
      <c r="AK46" s="112"/>
      <c r="AL46" s="113"/>
      <c r="AM46" s="113"/>
      <c r="AN46" s="113"/>
      <c r="AO46" s="112"/>
      <c r="AP46" s="112"/>
      <c r="AQ46" s="113"/>
      <c r="AR46" s="112"/>
      <c r="AV46" s="108" t="s">
        <v>233</v>
      </c>
    </row>
    <row r="47" spans="1:50" ht="12.75">
      <c r="A47" s="126">
        <v>44</v>
      </c>
      <c r="B47" s="111"/>
      <c r="C47" s="112"/>
      <c r="D47" s="112"/>
      <c r="E47" s="129"/>
      <c r="F47" s="112"/>
      <c r="G47" s="112"/>
      <c r="H47" s="112"/>
      <c r="I47" s="112"/>
      <c r="J47" s="112"/>
      <c r="K47" s="112"/>
      <c r="L47" s="112"/>
      <c r="M47" s="112"/>
      <c r="N47" s="112"/>
      <c r="O47" s="112"/>
      <c r="P47" s="130"/>
      <c r="Q47" s="274"/>
      <c r="R47" s="112"/>
      <c r="S47" s="129"/>
      <c r="T47" s="112"/>
      <c r="U47" s="112"/>
      <c r="V47" s="112"/>
      <c r="W47" s="111"/>
      <c r="X47" s="111"/>
      <c r="Y47" s="271"/>
      <c r="Z47" s="271"/>
      <c r="AA47" s="113"/>
      <c r="AB47" s="112"/>
      <c r="AC47" s="111"/>
      <c r="AD47" s="271"/>
      <c r="AE47" s="111"/>
      <c r="AF47" s="111"/>
      <c r="AG47" s="111"/>
      <c r="AH47" s="111"/>
      <c r="AI47" s="111"/>
      <c r="AJ47" s="112"/>
      <c r="AK47" s="345"/>
      <c r="AL47" s="271"/>
      <c r="AM47" s="112"/>
      <c r="AN47" s="112"/>
      <c r="AO47" s="112"/>
      <c r="AP47" s="271"/>
      <c r="AQ47" s="271"/>
      <c r="AR47" s="271"/>
      <c r="AV47" s="108" t="s">
        <v>21</v>
      </c>
    </row>
    <row r="48" spans="1:50" ht="39" customHeight="1">
      <c r="A48" s="126">
        <v>45</v>
      </c>
      <c r="B48" s="111"/>
      <c r="C48" s="112"/>
      <c r="D48" s="112"/>
      <c r="E48" s="129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30"/>
      <c r="Q48" s="274"/>
      <c r="R48" s="112"/>
      <c r="S48" s="129"/>
      <c r="T48" s="112"/>
      <c r="U48" s="112"/>
      <c r="V48" s="112"/>
      <c r="W48" s="111"/>
      <c r="X48" s="111"/>
      <c r="Y48" s="111"/>
      <c r="Z48" s="285"/>
      <c r="AA48" s="113"/>
      <c r="AB48" s="113"/>
      <c r="AC48" s="113"/>
      <c r="AD48" s="271"/>
      <c r="AE48" s="113"/>
      <c r="AF48" s="113"/>
      <c r="AG48" s="113"/>
      <c r="AH48" s="113"/>
      <c r="AI48" s="113"/>
      <c r="AJ48" s="113"/>
      <c r="AK48" s="113"/>
      <c r="AL48" s="271"/>
      <c r="AM48" s="113"/>
      <c r="AN48" s="113"/>
      <c r="AO48" s="113"/>
      <c r="AP48" s="271"/>
      <c r="AQ48" s="271"/>
      <c r="AR48" s="271"/>
      <c r="AV48" s="108" t="s">
        <v>60</v>
      </c>
    </row>
    <row r="49" spans="1:50" ht="12.75">
      <c r="A49" s="126">
        <v>46</v>
      </c>
      <c r="B49" s="111"/>
      <c r="C49" s="112"/>
      <c r="D49" s="112"/>
      <c r="E49" s="129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30"/>
      <c r="Q49" s="274"/>
      <c r="R49" s="112"/>
      <c r="S49" s="129"/>
      <c r="T49" s="112"/>
      <c r="U49" s="112"/>
      <c r="V49" s="112"/>
      <c r="W49" s="111"/>
      <c r="X49" s="111"/>
      <c r="Y49" s="111"/>
      <c r="Z49" s="347"/>
      <c r="AA49" s="113"/>
      <c r="AB49" s="113"/>
      <c r="AC49" s="113"/>
      <c r="AD49" s="271"/>
      <c r="AE49" s="271"/>
      <c r="AF49" s="271"/>
      <c r="AG49" s="111"/>
      <c r="AH49" s="271"/>
      <c r="AI49" s="111"/>
      <c r="AJ49" s="113"/>
      <c r="AK49" s="345"/>
      <c r="AL49" s="271"/>
      <c r="AM49" s="113"/>
      <c r="AN49" s="113"/>
      <c r="AO49" s="113"/>
      <c r="AP49" s="271"/>
      <c r="AQ49" s="271"/>
      <c r="AR49" s="271"/>
      <c r="AV49" s="108" t="s">
        <v>709</v>
      </c>
    </row>
    <row r="50" spans="1:50" ht="12.75">
      <c r="A50" s="126">
        <v>47</v>
      </c>
      <c r="B50" s="111"/>
      <c r="C50" s="112"/>
      <c r="D50" s="112"/>
      <c r="E50" s="129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30"/>
      <c r="Q50" s="274"/>
      <c r="R50" s="112"/>
      <c r="S50" s="129"/>
      <c r="T50" s="112"/>
      <c r="U50" s="112"/>
      <c r="V50" s="112"/>
      <c r="W50" s="111"/>
      <c r="X50" s="111"/>
      <c r="Y50" s="111"/>
      <c r="Z50" s="346"/>
      <c r="AA50" s="113"/>
      <c r="AB50" s="112"/>
      <c r="AC50" s="111"/>
      <c r="AD50" s="113"/>
      <c r="AE50" s="111"/>
      <c r="AF50" s="111"/>
      <c r="AG50" s="271"/>
      <c r="AH50" s="271"/>
      <c r="AI50" s="111"/>
      <c r="AJ50" s="112"/>
      <c r="AK50" s="112"/>
      <c r="AL50" s="112"/>
      <c r="AM50" s="112"/>
      <c r="AN50" s="112"/>
      <c r="AO50" s="112"/>
      <c r="AP50" s="112"/>
      <c r="AQ50" s="112"/>
      <c r="AR50" s="112"/>
      <c r="AV50" s="108" t="s">
        <v>36</v>
      </c>
    </row>
    <row r="51" spans="1:50" ht="24">
      <c r="A51" s="126">
        <v>48</v>
      </c>
      <c r="B51" s="383" t="s">
        <v>416</v>
      </c>
      <c r="C51" s="384" t="s">
        <v>413</v>
      </c>
      <c r="D51" s="384"/>
      <c r="E51" s="385">
        <v>36</v>
      </c>
      <c r="F51" s="384" t="s">
        <v>43</v>
      </c>
      <c r="G51" s="384" t="s">
        <v>54</v>
      </c>
      <c r="H51" s="384" t="s">
        <v>76</v>
      </c>
      <c r="I51" s="384" t="s">
        <v>360</v>
      </c>
      <c r="J51" s="384"/>
      <c r="K51" s="384" t="s">
        <v>59</v>
      </c>
      <c r="L51" s="384" t="s">
        <v>191</v>
      </c>
      <c r="M51" s="384" t="s">
        <v>423</v>
      </c>
      <c r="N51" s="384" t="s">
        <v>45</v>
      </c>
      <c r="O51" s="384" t="s">
        <v>120</v>
      </c>
      <c r="P51" s="386" t="s">
        <v>414</v>
      </c>
      <c r="Q51" s="387" t="s">
        <v>415</v>
      </c>
      <c r="R51" s="384" t="s">
        <v>150</v>
      </c>
      <c r="S51" s="385"/>
      <c r="T51" s="384" t="s">
        <v>124</v>
      </c>
      <c r="U51" s="384">
        <v>41551</v>
      </c>
      <c r="V51" s="384"/>
      <c r="W51" s="383" t="s">
        <v>17</v>
      </c>
      <c r="X51" s="383"/>
      <c r="Y51" s="383" t="s">
        <v>652</v>
      </c>
      <c r="Z51" s="383"/>
      <c r="AA51" s="389">
        <f ca="1">ROUND(IF(CELL("type",$V51)="i",TODAY()-$U51)/365*12,0)</f>
        <v>5</v>
      </c>
      <c r="AB51" s="384"/>
      <c r="AC51" s="383"/>
      <c r="AD51" s="383"/>
      <c r="AE51" s="383"/>
      <c r="AF51" s="383"/>
      <c r="AG51" s="383"/>
      <c r="AH51" s="383"/>
      <c r="AI51" s="383"/>
      <c r="AJ51" s="384"/>
      <c r="AK51" s="384"/>
      <c r="AL51" s="384"/>
      <c r="AM51" s="384"/>
      <c r="AN51" s="384"/>
      <c r="AO51" s="384"/>
      <c r="AP51" s="384"/>
      <c r="AQ51" s="384"/>
      <c r="AR51" s="384"/>
      <c r="AV51" s="108" t="s">
        <v>28</v>
      </c>
    </row>
    <row r="52" spans="1:50" ht="42.75" customHeight="1">
      <c r="A52" s="126">
        <v>49</v>
      </c>
      <c r="B52" s="115" t="s">
        <v>530</v>
      </c>
      <c r="C52" s="116" t="s">
        <v>260</v>
      </c>
      <c r="D52" s="116"/>
      <c r="E52" s="132">
        <v>33</v>
      </c>
      <c r="F52" s="116" t="s">
        <v>43</v>
      </c>
      <c r="G52" s="116" t="s">
        <v>55</v>
      </c>
      <c r="H52" s="116" t="s">
        <v>35</v>
      </c>
      <c r="I52" s="116" t="s">
        <v>362</v>
      </c>
      <c r="J52" s="116" t="s">
        <v>731</v>
      </c>
      <c r="K52" s="116" t="s">
        <v>195</v>
      </c>
      <c r="L52" s="116" t="s">
        <v>191</v>
      </c>
      <c r="M52" s="116" t="s">
        <v>531</v>
      </c>
      <c r="N52" s="116" t="s">
        <v>45</v>
      </c>
      <c r="O52" s="116" t="s">
        <v>120</v>
      </c>
      <c r="P52" s="133" t="s">
        <v>532</v>
      </c>
      <c r="Q52" s="273" t="s">
        <v>533</v>
      </c>
      <c r="R52" s="116" t="s">
        <v>151</v>
      </c>
      <c r="S52" s="132"/>
      <c r="T52" s="116" t="s">
        <v>133</v>
      </c>
      <c r="U52" s="116">
        <v>41615</v>
      </c>
      <c r="V52" s="116"/>
      <c r="W52" s="115" t="s">
        <v>16</v>
      </c>
      <c r="X52" s="115"/>
      <c r="Y52" s="265" t="s">
        <v>677</v>
      </c>
      <c r="Z52" s="115"/>
      <c r="AA52" s="117">
        <f ca="1">ROUND(IF(CELL("type",$V52)="i",TODAY()-$U52)/365*12,0)</f>
        <v>3</v>
      </c>
      <c r="AB52" s="116"/>
      <c r="AC52" s="117">
        <v>1</v>
      </c>
      <c r="AD52" s="117">
        <v>1</v>
      </c>
      <c r="AE52" s="117">
        <v>1</v>
      </c>
      <c r="AF52" s="117">
        <v>1</v>
      </c>
      <c r="AG52" s="115"/>
      <c r="AH52" s="117">
        <v>1</v>
      </c>
      <c r="AI52" s="117">
        <v>1</v>
      </c>
      <c r="AJ52" s="116"/>
      <c r="AK52" s="116"/>
      <c r="AL52" s="116"/>
      <c r="AM52" s="116"/>
      <c r="AN52" s="116"/>
      <c r="AO52" s="116"/>
      <c r="AP52" s="116"/>
      <c r="AQ52" s="116"/>
      <c r="AR52" s="116"/>
      <c r="AV52" s="108" t="s">
        <v>81</v>
      </c>
    </row>
    <row r="53" spans="1:50" ht="12.75">
      <c r="A53" s="126">
        <v>50</v>
      </c>
      <c r="B53" s="111"/>
      <c r="C53" s="112"/>
      <c r="D53" s="112"/>
      <c r="E53" s="129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30"/>
      <c r="Q53" s="274"/>
      <c r="R53" s="112"/>
      <c r="S53" s="129"/>
      <c r="T53" s="112"/>
      <c r="U53" s="112"/>
      <c r="V53" s="112"/>
      <c r="W53" s="111"/>
      <c r="X53" s="111"/>
      <c r="Y53" s="111"/>
      <c r="Z53" s="346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271"/>
      <c r="AN53" s="271"/>
      <c r="AO53" s="113"/>
      <c r="AP53" s="271"/>
      <c r="AQ53" s="271"/>
      <c r="AR53" s="271"/>
      <c r="AV53" s="108" t="s">
        <v>162</v>
      </c>
    </row>
    <row r="54" spans="1:50" ht="12.75">
      <c r="A54" s="126">
        <v>51</v>
      </c>
      <c r="B54" s="111"/>
      <c r="C54" s="112"/>
      <c r="D54" s="112"/>
      <c r="E54" s="129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30"/>
      <c r="Q54" s="274"/>
      <c r="R54" s="112"/>
      <c r="S54" s="129"/>
      <c r="T54" s="112"/>
      <c r="U54" s="112"/>
      <c r="V54" s="112"/>
      <c r="W54" s="111"/>
      <c r="X54" s="111"/>
      <c r="Y54" s="111"/>
      <c r="Z54" s="346"/>
      <c r="AA54" s="113"/>
      <c r="AB54" s="112"/>
      <c r="AC54" s="111"/>
      <c r="AD54" s="111"/>
      <c r="AE54" s="111"/>
      <c r="AF54" s="111"/>
      <c r="AG54" s="111"/>
      <c r="AH54" s="111"/>
      <c r="AI54" s="111"/>
      <c r="AJ54" s="112"/>
      <c r="AK54" s="112"/>
      <c r="AL54" s="112"/>
      <c r="AM54" s="112"/>
      <c r="AN54" s="112"/>
      <c r="AO54" s="112"/>
      <c r="AP54" s="112"/>
      <c r="AQ54" s="112"/>
      <c r="AR54" s="112"/>
      <c r="AV54" s="108" t="s">
        <v>30</v>
      </c>
    </row>
    <row r="55" spans="1:50" ht="12.75">
      <c r="A55" s="126">
        <v>52</v>
      </c>
      <c r="B55" s="111"/>
      <c r="C55" s="112"/>
      <c r="D55" s="112"/>
      <c r="E55" s="129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30"/>
      <c r="Q55" s="274"/>
      <c r="R55" s="112"/>
      <c r="S55" s="129"/>
      <c r="T55" s="112"/>
      <c r="U55" s="112"/>
      <c r="V55" s="112"/>
      <c r="W55" s="111"/>
      <c r="X55" s="111"/>
      <c r="Y55" s="271"/>
      <c r="Z55" s="119"/>
      <c r="AA55" s="113"/>
      <c r="AB55" s="112"/>
      <c r="AC55" s="113"/>
      <c r="AD55" s="113"/>
      <c r="AE55" s="113"/>
      <c r="AF55" s="271"/>
      <c r="AG55" s="111"/>
      <c r="AH55" s="111"/>
      <c r="AI55" s="271"/>
      <c r="AJ55" s="112"/>
      <c r="AK55" s="345"/>
      <c r="AL55" s="271"/>
      <c r="AM55" s="112"/>
      <c r="AN55" s="112"/>
      <c r="AO55" s="112"/>
      <c r="AP55" s="271"/>
      <c r="AQ55" s="271"/>
      <c r="AR55" s="271"/>
      <c r="AV55" s="108" t="s">
        <v>38</v>
      </c>
    </row>
    <row r="56" spans="1:50" ht="39.75" customHeight="1">
      <c r="A56" s="126">
        <v>53</v>
      </c>
      <c r="B56" s="111"/>
      <c r="C56" s="112"/>
      <c r="D56" s="112"/>
      <c r="E56" s="129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30"/>
      <c r="Q56" s="274"/>
      <c r="R56" s="112"/>
      <c r="S56" s="129"/>
      <c r="T56" s="112"/>
      <c r="U56" s="112"/>
      <c r="V56" s="112"/>
      <c r="W56" s="111"/>
      <c r="X56" s="111"/>
      <c r="Y56" s="330"/>
      <c r="Z56" s="346"/>
      <c r="AA56" s="113"/>
      <c r="AB56" s="112"/>
      <c r="AC56" s="111"/>
      <c r="AD56" s="271"/>
      <c r="AE56" s="111"/>
      <c r="AF56" s="111"/>
      <c r="AG56" s="111"/>
      <c r="AH56" s="111"/>
      <c r="AI56" s="111"/>
      <c r="AJ56" s="112"/>
      <c r="AK56" s="112"/>
      <c r="AL56" s="112"/>
      <c r="AM56" s="112"/>
      <c r="AN56" s="112"/>
      <c r="AO56" s="112"/>
      <c r="AP56" s="112"/>
      <c r="AQ56" s="112"/>
      <c r="AR56" s="112"/>
      <c r="AV56" s="108" t="s">
        <v>35</v>
      </c>
      <c r="AW56" s="110"/>
      <c r="AX56" s="110"/>
    </row>
    <row r="57" spans="1:50" ht="12.75">
      <c r="A57" s="126">
        <v>54</v>
      </c>
      <c r="B57" s="111"/>
      <c r="C57" s="112"/>
      <c r="D57" s="112"/>
      <c r="E57" s="129"/>
      <c r="F57" s="112"/>
      <c r="G57" s="112"/>
      <c r="H57" s="112"/>
      <c r="I57" s="112"/>
      <c r="J57" s="112"/>
      <c r="K57" s="112"/>
      <c r="L57" s="112"/>
      <c r="M57" s="112"/>
      <c r="N57" s="112"/>
      <c r="O57" s="112"/>
      <c r="P57" s="130"/>
      <c r="Q57" s="274"/>
      <c r="R57" s="112"/>
      <c r="S57" s="129"/>
      <c r="T57" s="112"/>
      <c r="U57" s="112"/>
      <c r="V57" s="112"/>
      <c r="W57" s="111"/>
      <c r="X57" s="111"/>
      <c r="Y57" s="111"/>
      <c r="Z57" s="285"/>
      <c r="AA57" s="113"/>
      <c r="AB57" s="113"/>
      <c r="AC57" s="113"/>
      <c r="AD57" s="271"/>
      <c r="AE57" s="113"/>
      <c r="AF57" s="113"/>
      <c r="AG57" s="113"/>
      <c r="AH57" s="113"/>
      <c r="AI57" s="113"/>
      <c r="AJ57" s="113"/>
      <c r="AK57" s="113"/>
      <c r="AL57" s="271"/>
      <c r="AM57" s="113"/>
      <c r="AN57" s="113"/>
      <c r="AO57" s="113"/>
      <c r="AP57" s="271"/>
      <c r="AQ57" s="271"/>
      <c r="AR57" s="271"/>
      <c r="AV57" s="108" t="s">
        <v>326</v>
      </c>
    </row>
    <row r="58" spans="1:50" ht="12.75">
      <c r="A58" s="126">
        <v>55</v>
      </c>
      <c r="B58" s="111"/>
      <c r="C58" s="112"/>
      <c r="D58" s="112"/>
      <c r="E58" s="129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274"/>
      <c r="R58" s="112"/>
      <c r="S58" s="129"/>
      <c r="T58" s="112"/>
      <c r="U58" s="112"/>
      <c r="V58" s="112"/>
      <c r="W58" s="111"/>
      <c r="X58" s="111"/>
      <c r="Y58" s="111"/>
      <c r="Z58" s="346"/>
      <c r="AA58" s="113"/>
      <c r="AB58" s="112"/>
      <c r="AC58" s="111"/>
      <c r="AD58" s="111"/>
      <c r="AE58" s="111"/>
      <c r="AF58" s="111"/>
      <c r="AG58" s="111"/>
      <c r="AH58" s="111"/>
      <c r="AI58" s="111"/>
      <c r="AJ58" s="112"/>
      <c r="AK58" s="112"/>
      <c r="AL58" s="112"/>
      <c r="AM58" s="112"/>
      <c r="AN58" s="112"/>
      <c r="AO58" s="112"/>
      <c r="AP58" s="112"/>
      <c r="AQ58" s="112"/>
      <c r="AR58" s="112"/>
      <c r="AV58" s="112" t="s">
        <v>112</v>
      </c>
    </row>
    <row r="59" spans="1:50" ht="38.25" customHeight="1">
      <c r="A59" s="126">
        <v>57</v>
      </c>
      <c r="B59" s="111"/>
      <c r="C59" s="112"/>
      <c r="D59" s="112"/>
      <c r="E59" s="129"/>
      <c r="F59" s="112"/>
      <c r="G59" s="112"/>
      <c r="H59" s="112"/>
      <c r="I59" s="112"/>
      <c r="J59" s="112"/>
      <c r="K59" s="112"/>
      <c r="L59" s="112"/>
      <c r="M59" s="112"/>
      <c r="N59" s="112"/>
      <c r="O59" s="112"/>
      <c r="P59" s="130"/>
      <c r="Q59" s="274"/>
      <c r="R59" s="112"/>
      <c r="S59" s="129"/>
      <c r="T59" s="112"/>
      <c r="U59" s="112"/>
      <c r="V59" s="112"/>
      <c r="W59" s="111"/>
      <c r="X59" s="111"/>
      <c r="Y59" s="111"/>
      <c r="Z59" s="119"/>
      <c r="AA59" s="113"/>
      <c r="AB59" s="113"/>
      <c r="AC59" s="113"/>
      <c r="AD59" s="271"/>
      <c r="AE59" s="113"/>
      <c r="AF59" s="113"/>
      <c r="AG59" s="113"/>
      <c r="AH59" s="113"/>
      <c r="AI59" s="113"/>
      <c r="AJ59" s="113"/>
      <c r="AK59" s="345"/>
      <c r="AL59" s="271"/>
      <c r="AM59" s="113"/>
      <c r="AN59" s="113"/>
      <c r="AO59" s="113"/>
      <c r="AP59" s="271"/>
      <c r="AQ59" s="271"/>
      <c r="AR59" s="271"/>
      <c r="AV59" s="108" t="s">
        <v>62</v>
      </c>
    </row>
    <row r="60" spans="1:50" ht="42.75" customHeight="1">
      <c r="A60" s="126">
        <v>58</v>
      </c>
      <c r="B60" s="111"/>
      <c r="C60" s="112"/>
      <c r="D60" s="112"/>
      <c r="E60" s="129"/>
      <c r="F60" s="112"/>
      <c r="G60" s="112"/>
      <c r="H60" s="112"/>
      <c r="I60" s="112"/>
      <c r="J60" s="112"/>
      <c r="K60" s="112"/>
      <c r="L60" s="112"/>
      <c r="M60" s="112"/>
      <c r="N60" s="112"/>
      <c r="O60" s="112"/>
      <c r="P60" s="130"/>
      <c r="Q60" s="274"/>
      <c r="R60" s="112"/>
      <c r="S60" s="129"/>
      <c r="T60" s="112"/>
      <c r="U60" s="112"/>
      <c r="V60" s="112"/>
      <c r="W60" s="111"/>
      <c r="X60" s="111"/>
      <c r="Y60" s="111"/>
      <c r="Z60" s="346"/>
      <c r="AA60" s="113"/>
      <c r="AB60" s="112"/>
      <c r="AC60" s="113"/>
      <c r="AD60" s="271"/>
      <c r="AE60" s="113"/>
      <c r="AF60" s="271"/>
      <c r="AG60" s="113"/>
      <c r="AH60" s="113"/>
      <c r="AI60" s="111"/>
      <c r="AJ60" s="113"/>
      <c r="AK60" s="345"/>
      <c r="AL60" s="271"/>
      <c r="AM60" s="112"/>
      <c r="AN60" s="112"/>
      <c r="AO60" s="129"/>
      <c r="AP60" s="271"/>
      <c r="AQ60" s="271"/>
      <c r="AR60" s="271"/>
    </row>
    <row r="61" spans="1:50" ht="34.5" customHeight="1">
      <c r="A61" s="126">
        <v>59</v>
      </c>
      <c r="B61" s="115" t="s">
        <v>475</v>
      </c>
      <c r="C61" s="116" t="s">
        <v>476</v>
      </c>
      <c r="D61" s="116"/>
      <c r="E61" s="132">
        <v>24</v>
      </c>
      <c r="F61" s="116" t="s">
        <v>43</v>
      </c>
      <c r="G61" s="116" t="s">
        <v>55</v>
      </c>
      <c r="H61" s="116" t="s">
        <v>80</v>
      </c>
      <c r="I61" s="116" t="s">
        <v>362</v>
      </c>
      <c r="J61" s="116" t="s">
        <v>731</v>
      </c>
      <c r="K61" s="116" t="s">
        <v>59</v>
      </c>
      <c r="L61" s="116" t="s">
        <v>191</v>
      </c>
      <c r="M61" s="116" t="s">
        <v>477</v>
      </c>
      <c r="N61" s="116" t="s">
        <v>45</v>
      </c>
      <c r="O61" s="116" t="s">
        <v>242</v>
      </c>
      <c r="P61" s="133" t="s">
        <v>478</v>
      </c>
      <c r="Q61" s="273" t="s">
        <v>479</v>
      </c>
      <c r="R61" s="116" t="s">
        <v>101</v>
      </c>
      <c r="S61" s="132"/>
      <c r="T61" s="116" t="s">
        <v>132</v>
      </c>
      <c r="U61" s="116">
        <v>41609</v>
      </c>
      <c r="V61" s="116"/>
      <c r="W61" s="115" t="s">
        <v>16</v>
      </c>
      <c r="X61" s="115"/>
      <c r="Y61" s="265" t="s">
        <v>745</v>
      </c>
      <c r="Z61" s="115"/>
      <c r="AA61" s="117">
        <f ca="1">ROUND(IF(CELL("type",$V61)="i",TODAY()-$U61)/365*12,0)</f>
        <v>3</v>
      </c>
      <c r="AB61" s="116"/>
      <c r="AC61" s="118">
        <v>1</v>
      </c>
      <c r="AD61" s="117"/>
      <c r="AE61" s="115"/>
      <c r="AF61" s="115"/>
      <c r="AG61" s="115"/>
      <c r="AH61" s="115"/>
      <c r="AI61" s="115"/>
      <c r="AJ61" s="116"/>
      <c r="AK61" s="116"/>
      <c r="AL61" s="116"/>
      <c r="AM61" s="116"/>
      <c r="AN61" s="132">
        <v>1</v>
      </c>
      <c r="AO61" s="116"/>
      <c r="AP61" s="116"/>
      <c r="AQ61" s="116"/>
      <c r="AR61" s="116"/>
    </row>
    <row r="62" spans="1:50" ht="48">
      <c r="A62" s="126">
        <v>63</v>
      </c>
      <c r="B62" s="111" t="s">
        <v>510</v>
      </c>
      <c r="C62" s="112" t="s">
        <v>511</v>
      </c>
      <c r="D62" s="112"/>
      <c r="E62" s="129">
        <v>29</v>
      </c>
      <c r="F62" s="112" t="s">
        <v>42</v>
      </c>
      <c r="G62" s="112" t="s">
        <v>55</v>
      </c>
      <c r="H62" s="112" t="s">
        <v>28</v>
      </c>
      <c r="I62" s="112" t="s">
        <v>362</v>
      </c>
      <c r="J62" s="112" t="s">
        <v>731</v>
      </c>
      <c r="K62" s="112" t="s">
        <v>59</v>
      </c>
      <c r="L62" s="112" t="s">
        <v>196</v>
      </c>
      <c r="M62" s="112" t="s">
        <v>512</v>
      </c>
      <c r="N62" s="112" t="s">
        <v>116</v>
      </c>
      <c r="O62" s="112" t="s">
        <v>118</v>
      </c>
      <c r="P62" s="130" t="s">
        <v>513</v>
      </c>
      <c r="Q62" s="274" t="s">
        <v>514</v>
      </c>
      <c r="R62" s="112" t="s">
        <v>101</v>
      </c>
      <c r="S62" s="129">
        <v>1</v>
      </c>
      <c r="T62" s="112" t="s">
        <v>132</v>
      </c>
      <c r="U62" s="112">
        <v>41611</v>
      </c>
      <c r="V62" s="112"/>
      <c r="W62" s="111" t="s">
        <v>16</v>
      </c>
      <c r="X62" s="111"/>
      <c r="Y62" s="330" t="s">
        <v>630</v>
      </c>
      <c r="Z62" s="111"/>
      <c r="AA62" s="113">
        <f ca="1">ROUND(IF(CELL("type",$V62)="i",TODAY()-$U62)/365*12,0)</f>
        <v>3</v>
      </c>
      <c r="AB62" s="112"/>
      <c r="AC62" s="111"/>
      <c r="AD62" s="113"/>
      <c r="AE62" s="111"/>
      <c r="AF62" s="111"/>
      <c r="AG62" s="111"/>
      <c r="AH62" s="111"/>
      <c r="AI62" s="111"/>
      <c r="AJ62" s="112"/>
      <c r="AK62" s="112"/>
      <c r="AL62" s="112"/>
      <c r="AM62" s="112"/>
      <c r="AN62" s="112"/>
      <c r="AO62" s="112"/>
      <c r="AP62" s="112"/>
      <c r="AQ62" s="112"/>
      <c r="AR62" s="112"/>
    </row>
    <row r="63" spans="1:50" ht="36">
      <c r="A63" s="126">
        <v>66</v>
      </c>
      <c r="B63" s="360" t="s">
        <v>404</v>
      </c>
      <c r="C63" s="361" t="s">
        <v>405</v>
      </c>
      <c r="D63" s="361"/>
      <c r="E63" s="362">
        <v>31</v>
      </c>
      <c r="F63" s="361" t="s">
        <v>42</v>
      </c>
      <c r="G63" s="361" t="s">
        <v>55</v>
      </c>
      <c r="H63" s="361" t="s">
        <v>32</v>
      </c>
      <c r="I63" s="361" t="s">
        <v>362</v>
      </c>
      <c r="J63" s="361" t="s">
        <v>731</v>
      </c>
      <c r="K63" s="361" t="s">
        <v>59</v>
      </c>
      <c r="L63" s="361" t="s">
        <v>192</v>
      </c>
      <c r="M63" s="361" t="s">
        <v>408</v>
      </c>
      <c r="N63" s="361" t="s">
        <v>52</v>
      </c>
      <c r="O63" s="361" t="s">
        <v>120</v>
      </c>
      <c r="P63" s="363" t="s">
        <v>406</v>
      </c>
      <c r="Q63" s="364" t="s">
        <v>407</v>
      </c>
      <c r="R63" s="361" t="s">
        <v>151</v>
      </c>
      <c r="S63" s="362"/>
      <c r="T63" s="361" t="s">
        <v>123</v>
      </c>
      <c r="U63" s="361">
        <v>41548</v>
      </c>
      <c r="V63" s="361">
        <v>41640</v>
      </c>
      <c r="W63" s="360" t="s">
        <v>74</v>
      </c>
      <c r="X63" s="360" t="s">
        <v>147</v>
      </c>
      <c r="Y63" s="365" t="s">
        <v>624</v>
      </c>
      <c r="Z63" s="359">
        <f>IF($V63&gt;0,ROUND(($V63-$U63)/365*12,0),"")</f>
        <v>3</v>
      </c>
      <c r="AA63" s="366">
        <f ca="1">ROUND(IF(CELL("type",$V63)="i",TODAY()-$U63)/365*12,0)</f>
        <v>0</v>
      </c>
      <c r="AB63" s="361"/>
      <c r="AC63" s="360"/>
      <c r="AD63" s="366">
        <v>1</v>
      </c>
      <c r="AE63" s="391">
        <v>1</v>
      </c>
      <c r="AF63" s="360"/>
      <c r="AG63" s="360"/>
      <c r="AH63" s="360"/>
      <c r="AI63" s="360"/>
      <c r="AJ63" s="361"/>
      <c r="AK63" s="361"/>
      <c r="AL63" s="361"/>
      <c r="AM63" s="361"/>
      <c r="AN63" s="361"/>
      <c r="AO63" s="361"/>
      <c r="AP63" s="361"/>
      <c r="AQ63" s="361"/>
      <c r="AR63" s="361"/>
    </row>
    <row r="64" spans="1:50" ht="34.5" customHeight="1">
      <c r="A64" s="126">
        <v>67</v>
      </c>
      <c r="B64" s="107" t="s">
        <v>284</v>
      </c>
      <c r="C64" s="108" t="s">
        <v>285</v>
      </c>
      <c r="D64" s="108"/>
      <c r="E64" s="127">
        <v>28</v>
      </c>
      <c r="F64" s="112" t="s">
        <v>43</v>
      </c>
      <c r="G64" s="108" t="s">
        <v>54</v>
      </c>
      <c r="H64" s="108" t="s">
        <v>76</v>
      </c>
      <c r="I64" s="108" t="s">
        <v>360</v>
      </c>
      <c r="J64" s="108"/>
      <c r="K64" s="108" t="s">
        <v>59</v>
      </c>
      <c r="L64" s="112" t="s">
        <v>191</v>
      </c>
      <c r="M64" s="108" t="s">
        <v>286</v>
      </c>
      <c r="N64" s="108" t="s">
        <v>50</v>
      </c>
      <c r="O64" s="108" t="s">
        <v>242</v>
      </c>
      <c r="P64" s="128" t="s">
        <v>288</v>
      </c>
      <c r="Q64" s="272" t="s">
        <v>287</v>
      </c>
      <c r="R64" s="112" t="s">
        <v>150</v>
      </c>
      <c r="S64" s="129"/>
      <c r="T64" s="108" t="s">
        <v>132</v>
      </c>
      <c r="U64" s="300">
        <v>41372</v>
      </c>
      <c r="V64" s="108"/>
      <c r="W64" s="107" t="s">
        <v>75</v>
      </c>
      <c r="X64" s="107"/>
      <c r="Y64" s="111" t="s">
        <v>388</v>
      </c>
      <c r="Z64" s="107"/>
      <c r="AA64" s="113">
        <f t="shared" ref="AA64:AA69" ca="1" si="0">ROUND(IF(CELL("type",$V64)="i",TODAY()-$U64)/365*12,0)</f>
        <v>11</v>
      </c>
      <c r="AB64" s="108"/>
      <c r="AC64" s="109">
        <v>1</v>
      </c>
      <c r="AD64" s="111"/>
      <c r="AE64" s="107"/>
      <c r="AF64" s="113">
        <v>1</v>
      </c>
      <c r="AG64" s="107"/>
      <c r="AH64" s="109">
        <v>1</v>
      </c>
      <c r="AI64" s="107"/>
      <c r="AJ64" s="108"/>
      <c r="AK64" s="108"/>
      <c r="AL64" s="108"/>
      <c r="AM64" s="108"/>
      <c r="AN64" s="108"/>
      <c r="AO64" s="108"/>
      <c r="AP64" s="108"/>
      <c r="AQ64" s="108"/>
      <c r="AR64" s="108"/>
    </row>
    <row r="65" spans="1:44" ht="39.75" customHeight="1">
      <c r="A65" s="126">
        <v>69</v>
      </c>
      <c r="B65" s="107" t="s">
        <v>426</v>
      </c>
      <c r="C65" s="108" t="s">
        <v>427</v>
      </c>
      <c r="D65" s="112"/>
      <c r="E65" s="127">
        <v>33</v>
      </c>
      <c r="F65" s="112" t="s">
        <v>43</v>
      </c>
      <c r="G65" s="108" t="s">
        <v>54</v>
      </c>
      <c r="H65" s="108" t="s">
        <v>76</v>
      </c>
      <c r="I65" s="108" t="s">
        <v>360</v>
      </c>
      <c r="J65" s="108"/>
      <c r="K65" s="108" t="s">
        <v>59</v>
      </c>
      <c r="L65" s="112" t="s">
        <v>196</v>
      </c>
      <c r="M65" s="108" t="s">
        <v>428</v>
      </c>
      <c r="N65" s="108" t="s">
        <v>51</v>
      </c>
      <c r="O65" s="108" t="s">
        <v>242</v>
      </c>
      <c r="P65" s="128" t="s">
        <v>429</v>
      </c>
      <c r="Q65" s="272" t="s">
        <v>430</v>
      </c>
      <c r="R65" s="300" t="s">
        <v>101</v>
      </c>
      <c r="S65" s="307"/>
      <c r="T65" s="108" t="s">
        <v>127</v>
      </c>
      <c r="U65" s="108">
        <v>41579</v>
      </c>
      <c r="V65" s="108"/>
      <c r="W65" s="107" t="s">
        <v>16</v>
      </c>
      <c r="X65" s="107"/>
      <c r="Y65" s="111"/>
      <c r="Z65" s="107"/>
      <c r="AA65" s="113">
        <f t="shared" ca="1" si="0"/>
        <v>4</v>
      </c>
      <c r="AB65" s="108"/>
      <c r="AC65" s="114">
        <v>1</v>
      </c>
      <c r="AD65" s="113"/>
      <c r="AE65" s="114">
        <v>1</v>
      </c>
      <c r="AF65" s="114">
        <v>1</v>
      </c>
      <c r="AG65" s="107"/>
      <c r="AH65" s="107"/>
      <c r="AI65" s="109">
        <v>1</v>
      </c>
      <c r="AJ65" s="108"/>
      <c r="AK65" s="108"/>
      <c r="AL65" s="108"/>
      <c r="AM65" s="109">
        <v>1</v>
      </c>
      <c r="AN65" s="109"/>
      <c r="AO65" s="108"/>
      <c r="AP65" s="108"/>
      <c r="AQ65" s="109">
        <v>1</v>
      </c>
      <c r="AR65" s="108"/>
    </row>
    <row r="66" spans="1:44" ht="47.25" customHeight="1">
      <c r="A66" s="126">
        <v>73</v>
      </c>
      <c r="B66" s="107" t="s">
        <v>311</v>
      </c>
      <c r="C66" s="108" t="s">
        <v>312</v>
      </c>
      <c r="D66" s="108"/>
      <c r="E66" s="127">
        <v>25</v>
      </c>
      <c r="F66" s="112" t="s">
        <v>43</v>
      </c>
      <c r="G66" s="108" t="s">
        <v>54</v>
      </c>
      <c r="H66" s="108" t="s">
        <v>76</v>
      </c>
      <c r="I66" s="108" t="s">
        <v>360</v>
      </c>
      <c r="J66" s="108"/>
      <c r="K66" s="108" t="s">
        <v>59</v>
      </c>
      <c r="L66" s="112" t="s">
        <v>191</v>
      </c>
      <c r="M66" s="108" t="s">
        <v>313</v>
      </c>
      <c r="N66" s="108" t="s">
        <v>50</v>
      </c>
      <c r="O66" s="108" t="s">
        <v>120</v>
      </c>
      <c r="P66" s="128" t="s">
        <v>314</v>
      </c>
      <c r="Q66" s="272" t="s">
        <v>315</v>
      </c>
      <c r="R66" s="300" t="s">
        <v>101</v>
      </c>
      <c r="S66" s="307"/>
      <c r="T66" s="108" t="s">
        <v>10</v>
      </c>
      <c r="U66" s="300">
        <v>41466</v>
      </c>
      <c r="V66" s="108"/>
      <c r="W66" s="107" t="s">
        <v>16</v>
      </c>
      <c r="X66" s="107"/>
      <c r="Y66" s="107" t="s">
        <v>636</v>
      </c>
      <c r="Z66" s="107"/>
      <c r="AA66" s="113">
        <f t="shared" ca="1" si="0"/>
        <v>8</v>
      </c>
      <c r="AB66" s="108"/>
      <c r="AC66" s="107"/>
      <c r="AD66" s="111"/>
      <c r="AE66" s="107"/>
      <c r="AF66" s="109">
        <v>1</v>
      </c>
      <c r="AG66" s="107"/>
      <c r="AH66" s="109">
        <v>1</v>
      </c>
      <c r="AI66" s="107"/>
      <c r="AJ66" s="108"/>
      <c r="AK66" s="108"/>
      <c r="AL66" s="113">
        <v>1</v>
      </c>
      <c r="AM66" s="108"/>
      <c r="AN66" s="108"/>
      <c r="AO66" s="108"/>
      <c r="AP66" s="108"/>
      <c r="AQ66" s="108"/>
      <c r="AR66" s="108"/>
    </row>
    <row r="67" spans="1:44" ht="24">
      <c r="A67" s="126">
        <v>75</v>
      </c>
      <c r="B67" s="350" t="s">
        <v>328</v>
      </c>
      <c r="C67" s="351" t="s">
        <v>327</v>
      </c>
      <c r="D67" s="351" t="s">
        <v>330</v>
      </c>
      <c r="E67" s="352">
        <v>35</v>
      </c>
      <c r="F67" s="351" t="s">
        <v>42</v>
      </c>
      <c r="G67" s="351" t="s">
        <v>55</v>
      </c>
      <c r="H67" s="351" t="s">
        <v>63</v>
      </c>
      <c r="I67" s="351" t="s">
        <v>362</v>
      </c>
      <c r="J67" s="351"/>
      <c r="K67" s="351" t="s">
        <v>59</v>
      </c>
      <c r="L67" s="351" t="s">
        <v>191</v>
      </c>
      <c r="M67" s="351" t="s">
        <v>323</v>
      </c>
      <c r="N67" s="351" t="s">
        <v>50</v>
      </c>
      <c r="O67" s="351" t="s">
        <v>120</v>
      </c>
      <c r="P67" s="353" t="s">
        <v>324</v>
      </c>
      <c r="Q67" s="354" t="s">
        <v>325</v>
      </c>
      <c r="R67" s="351" t="s">
        <v>101</v>
      </c>
      <c r="S67" s="352"/>
      <c r="T67" s="351" t="s">
        <v>129</v>
      </c>
      <c r="U67" s="351">
        <v>41468</v>
      </c>
      <c r="V67" s="351">
        <v>41640</v>
      </c>
      <c r="W67" s="350" t="s">
        <v>200</v>
      </c>
      <c r="X67" s="350"/>
      <c r="Y67" s="355" t="s">
        <v>552</v>
      </c>
      <c r="Z67" s="374">
        <f>IF($V67&gt;0,ROUND(($V67-$U67)/365*12,0),"")</f>
        <v>6</v>
      </c>
      <c r="AA67" s="356">
        <f t="shared" ca="1" si="0"/>
        <v>0</v>
      </c>
      <c r="AB67" s="351"/>
      <c r="AC67" s="350"/>
      <c r="AD67" s="357">
        <v>1</v>
      </c>
      <c r="AE67" s="357">
        <v>1</v>
      </c>
      <c r="AF67" s="356">
        <v>1</v>
      </c>
      <c r="AG67" s="356">
        <v>1</v>
      </c>
      <c r="AH67" s="350"/>
      <c r="AI67" s="350"/>
      <c r="AJ67" s="351"/>
      <c r="AK67" s="351"/>
      <c r="AL67" s="351"/>
      <c r="AM67" s="351"/>
      <c r="AN67" s="351"/>
      <c r="AO67" s="351"/>
      <c r="AP67" s="351"/>
      <c r="AQ67" s="351"/>
      <c r="AR67" s="351"/>
    </row>
    <row r="68" spans="1:44" ht="24">
      <c r="A68" s="126">
        <v>76</v>
      </c>
      <c r="B68" s="115" t="s">
        <v>500</v>
      </c>
      <c r="C68" s="116" t="s">
        <v>501</v>
      </c>
      <c r="D68" s="116"/>
      <c r="E68" s="132">
        <v>30</v>
      </c>
      <c r="F68" s="116" t="s">
        <v>43</v>
      </c>
      <c r="G68" s="116" t="s">
        <v>55</v>
      </c>
      <c r="H68" s="116" t="s">
        <v>32</v>
      </c>
      <c r="I68" s="116" t="s">
        <v>362</v>
      </c>
      <c r="J68" s="116" t="s">
        <v>731</v>
      </c>
      <c r="K68" s="116" t="s">
        <v>59</v>
      </c>
      <c r="L68" s="116" t="s">
        <v>191</v>
      </c>
      <c r="M68" s="116" t="s">
        <v>502</v>
      </c>
      <c r="N68" s="116" t="s">
        <v>47</v>
      </c>
      <c r="O68" s="116" t="s">
        <v>120</v>
      </c>
      <c r="P68" s="133" t="s">
        <v>503</v>
      </c>
      <c r="Q68" s="273" t="s">
        <v>504</v>
      </c>
      <c r="R68" s="116" t="s">
        <v>150</v>
      </c>
      <c r="S68" s="132"/>
      <c r="T68" s="116" t="s">
        <v>10</v>
      </c>
      <c r="U68" s="116">
        <v>41609</v>
      </c>
      <c r="V68" s="116"/>
      <c r="W68" s="115" t="s">
        <v>16</v>
      </c>
      <c r="X68" s="115"/>
      <c r="Y68" s="331" t="s">
        <v>538</v>
      </c>
      <c r="Z68" s="115"/>
      <c r="AA68" s="117">
        <f t="shared" ca="1" si="0"/>
        <v>3</v>
      </c>
      <c r="AB68" s="116"/>
      <c r="AC68" s="115"/>
      <c r="AD68" s="117">
        <v>1</v>
      </c>
      <c r="AE68" s="115"/>
      <c r="AF68" s="115"/>
      <c r="AG68" s="118">
        <v>1</v>
      </c>
      <c r="AH68" s="115"/>
      <c r="AI68" s="115"/>
      <c r="AJ68" s="116"/>
      <c r="AK68" s="116"/>
      <c r="AL68" s="116"/>
      <c r="AM68" s="116"/>
      <c r="AN68" s="116"/>
      <c r="AO68" s="116"/>
      <c r="AP68" s="116"/>
      <c r="AQ68" s="116"/>
      <c r="AR68" s="116"/>
    </row>
    <row r="69" spans="1:44" ht="24">
      <c r="A69" s="126">
        <v>78</v>
      </c>
      <c r="B69" s="107" t="s">
        <v>276</v>
      </c>
      <c r="C69" s="108" t="s">
        <v>277</v>
      </c>
      <c r="D69" s="112"/>
      <c r="E69" s="127">
        <v>33</v>
      </c>
      <c r="F69" s="112" t="s">
        <v>43</v>
      </c>
      <c r="G69" s="108" t="s">
        <v>54</v>
      </c>
      <c r="H69" s="108" t="s">
        <v>76</v>
      </c>
      <c r="I69" s="108" t="s">
        <v>360</v>
      </c>
      <c r="J69" s="108"/>
      <c r="K69" s="108" t="s">
        <v>61</v>
      </c>
      <c r="L69" s="112" t="s">
        <v>192</v>
      </c>
      <c r="M69" s="108" t="s">
        <v>359</v>
      </c>
      <c r="N69" s="108" t="s">
        <v>50</v>
      </c>
      <c r="O69" s="108" t="s">
        <v>118</v>
      </c>
      <c r="P69" s="128" t="s">
        <v>358</v>
      </c>
      <c r="Q69" s="272" t="s">
        <v>357</v>
      </c>
      <c r="R69" s="300" t="s">
        <v>151</v>
      </c>
      <c r="S69" s="307"/>
      <c r="T69" s="108" t="s">
        <v>125</v>
      </c>
      <c r="U69" s="108">
        <v>41549</v>
      </c>
      <c r="V69" s="108"/>
      <c r="W69" s="107" t="s">
        <v>16</v>
      </c>
      <c r="X69" s="107"/>
      <c r="Y69" s="107" t="s">
        <v>679</v>
      </c>
      <c r="Z69" s="107"/>
      <c r="AA69" s="113">
        <f t="shared" ca="1" si="0"/>
        <v>5</v>
      </c>
      <c r="AB69" s="109">
        <v>1</v>
      </c>
      <c r="AC69" s="109">
        <v>1</v>
      </c>
      <c r="AD69" s="113"/>
      <c r="AE69" s="109">
        <v>1</v>
      </c>
      <c r="AF69" s="109">
        <v>1</v>
      </c>
      <c r="AG69" s="107"/>
      <c r="AH69" s="107"/>
      <c r="AI69" s="109">
        <v>1</v>
      </c>
      <c r="AJ69" s="109">
        <v>1</v>
      </c>
      <c r="AK69" s="108"/>
      <c r="AL69" s="109">
        <v>1</v>
      </c>
      <c r="AM69" s="108"/>
      <c r="AN69" s="108"/>
      <c r="AO69" s="109">
        <v>1</v>
      </c>
      <c r="AP69" s="108"/>
      <c r="AQ69" s="109">
        <v>1</v>
      </c>
      <c r="AR69" s="108"/>
    </row>
    <row r="70" spans="1:44" ht="36">
      <c r="A70" s="126">
        <v>92</v>
      </c>
      <c r="B70" s="115" t="s">
        <v>394</v>
      </c>
      <c r="C70" s="116" t="s">
        <v>395</v>
      </c>
      <c r="D70" s="116"/>
      <c r="E70" s="132">
        <v>30</v>
      </c>
      <c r="F70" s="116" t="s">
        <v>42</v>
      </c>
      <c r="G70" s="116" t="s">
        <v>55</v>
      </c>
      <c r="H70" s="116" t="s">
        <v>28</v>
      </c>
      <c r="I70" s="116" t="s">
        <v>362</v>
      </c>
      <c r="J70" s="116" t="s">
        <v>731</v>
      </c>
      <c r="K70" s="116" t="s">
        <v>59</v>
      </c>
      <c r="L70" s="116" t="s">
        <v>191</v>
      </c>
      <c r="M70" s="116" t="s">
        <v>397</v>
      </c>
      <c r="N70" s="116" t="s">
        <v>51</v>
      </c>
      <c r="O70" s="116" t="s">
        <v>120</v>
      </c>
      <c r="P70" s="133">
        <v>698764034</v>
      </c>
      <c r="Q70" s="273" t="s">
        <v>396</v>
      </c>
      <c r="R70" s="116" t="s">
        <v>150</v>
      </c>
      <c r="S70" s="132"/>
      <c r="T70" s="116" t="s">
        <v>203</v>
      </c>
      <c r="U70" s="116">
        <v>41548</v>
      </c>
      <c r="V70" s="116"/>
      <c r="W70" s="115" t="s">
        <v>75</v>
      </c>
      <c r="X70" s="115"/>
      <c r="Y70" s="265" t="s">
        <v>657</v>
      </c>
      <c r="Z70" s="115"/>
      <c r="AA70" s="117">
        <f ca="1">ROUND(IF(CELL("type",$V70)="i",TODAY()-$U70)/365*12,0)</f>
        <v>5</v>
      </c>
      <c r="AB70" s="116"/>
      <c r="AC70" s="115"/>
      <c r="AD70" s="117"/>
      <c r="AE70" s="115"/>
      <c r="AF70" s="115"/>
      <c r="AG70" s="115"/>
      <c r="AH70" s="115"/>
      <c r="AI70" s="115"/>
      <c r="AJ70" s="116"/>
      <c r="AK70" s="116"/>
      <c r="AL70" s="116"/>
      <c r="AM70" s="116"/>
      <c r="AN70" s="116"/>
      <c r="AO70" s="116"/>
      <c r="AP70" s="116"/>
      <c r="AQ70" s="116"/>
      <c r="AR70" s="116"/>
    </row>
    <row r="71" spans="1:44" ht="24">
      <c r="A71" s="126">
        <v>93</v>
      </c>
      <c r="B71" s="107" t="s">
        <v>431</v>
      </c>
      <c r="C71" s="108" t="s">
        <v>304</v>
      </c>
      <c r="D71" s="112"/>
      <c r="E71" s="127">
        <v>25</v>
      </c>
      <c r="F71" s="112" t="s">
        <v>43</v>
      </c>
      <c r="G71" s="108" t="s">
        <v>54</v>
      </c>
      <c r="H71" s="108" t="s">
        <v>76</v>
      </c>
      <c r="I71" s="108" t="s">
        <v>360</v>
      </c>
      <c r="J71" s="108"/>
      <c r="K71" s="108" t="s">
        <v>59</v>
      </c>
      <c r="L71" s="112" t="s">
        <v>191</v>
      </c>
      <c r="M71" s="108" t="s">
        <v>432</v>
      </c>
      <c r="N71" s="108" t="s">
        <v>49</v>
      </c>
      <c r="O71" s="108" t="s">
        <v>118</v>
      </c>
      <c r="P71" s="128" t="s">
        <v>433</v>
      </c>
      <c r="Q71" s="272" t="s">
        <v>434</v>
      </c>
      <c r="R71" s="300" t="s">
        <v>101</v>
      </c>
      <c r="S71" s="307"/>
      <c r="T71" s="108" t="s">
        <v>133</v>
      </c>
      <c r="U71" s="108">
        <v>41580</v>
      </c>
      <c r="V71" s="108"/>
      <c r="W71" s="107" t="s">
        <v>16</v>
      </c>
      <c r="X71" s="107"/>
      <c r="Y71" s="107"/>
      <c r="Z71" s="107"/>
      <c r="AA71" s="113">
        <f ca="1">ROUND(IF(CELL("type",$V71)="i",TODAY()-$U71)/365*12,0)</f>
        <v>4</v>
      </c>
      <c r="AB71" s="108"/>
      <c r="AC71" s="107"/>
      <c r="AD71" s="111"/>
      <c r="AE71" s="109">
        <v>1</v>
      </c>
      <c r="AF71" s="114">
        <v>1</v>
      </c>
      <c r="AG71" s="107"/>
      <c r="AH71" s="107"/>
      <c r="AI71" s="107"/>
      <c r="AJ71" s="108"/>
      <c r="AK71" s="108"/>
      <c r="AL71" s="108"/>
      <c r="AM71" s="108"/>
      <c r="AN71" s="109">
        <v>1</v>
      </c>
      <c r="AO71" s="108"/>
      <c r="AP71" s="108"/>
      <c r="AQ71" s="109">
        <v>1</v>
      </c>
      <c r="AR71" s="108"/>
    </row>
    <row r="72" spans="1:44" ht="46.5" customHeight="1">
      <c r="A72" s="126">
        <v>94</v>
      </c>
      <c r="B72" s="107" t="s">
        <v>384</v>
      </c>
      <c r="C72" s="108" t="s">
        <v>385</v>
      </c>
      <c r="D72" s="112"/>
      <c r="E72" s="127">
        <v>25</v>
      </c>
      <c r="F72" s="112" t="s">
        <v>43</v>
      </c>
      <c r="G72" s="108" t="s">
        <v>54</v>
      </c>
      <c r="H72" s="108" t="s">
        <v>76</v>
      </c>
      <c r="I72" s="108" t="s">
        <v>360</v>
      </c>
      <c r="J72" s="108"/>
      <c r="K72" s="108" t="s">
        <v>59</v>
      </c>
      <c r="L72" s="112" t="s">
        <v>192</v>
      </c>
      <c r="M72" s="108" t="s">
        <v>386</v>
      </c>
      <c r="N72" s="108" t="s">
        <v>46</v>
      </c>
      <c r="O72" s="108" t="s">
        <v>120</v>
      </c>
      <c r="P72" s="128" t="s">
        <v>387</v>
      </c>
      <c r="Q72" s="272" t="s">
        <v>398</v>
      </c>
      <c r="R72" s="300" t="s">
        <v>101</v>
      </c>
      <c r="S72" s="307"/>
      <c r="T72" s="108" t="s">
        <v>124</v>
      </c>
      <c r="U72" s="108">
        <v>41557</v>
      </c>
      <c r="V72" s="108"/>
      <c r="W72" s="107" t="s">
        <v>16</v>
      </c>
      <c r="X72" s="107"/>
      <c r="Y72" s="107"/>
      <c r="Z72" s="107"/>
      <c r="AA72" s="113">
        <f ca="1">ROUND(IF(CELL("type",$V72)="i",TODAY()-$U72)/365*12,0)</f>
        <v>5</v>
      </c>
      <c r="AB72" s="108"/>
      <c r="AC72" s="107"/>
      <c r="AD72" s="113"/>
      <c r="AE72" s="107"/>
      <c r="AF72" s="107"/>
      <c r="AG72" s="107"/>
      <c r="AH72" s="107"/>
      <c r="AI72" s="107"/>
      <c r="AJ72" s="108"/>
      <c r="AK72" s="108"/>
      <c r="AL72" s="108"/>
      <c r="AM72" s="108"/>
      <c r="AN72" s="108"/>
      <c r="AO72" s="108"/>
      <c r="AP72" s="108"/>
      <c r="AQ72" s="109">
        <v>1</v>
      </c>
      <c r="AR72" s="108"/>
    </row>
    <row r="73" spans="1:44" ht="41.25" customHeight="1">
      <c r="A73" s="126">
        <v>100</v>
      </c>
      <c r="B73" s="107" t="s">
        <v>525</v>
      </c>
      <c r="C73" s="108" t="s">
        <v>526</v>
      </c>
      <c r="D73" s="112"/>
      <c r="E73" s="127">
        <v>26</v>
      </c>
      <c r="F73" s="112" t="s">
        <v>42</v>
      </c>
      <c r="G73" s="108" t="s">
        <v>54</v>
      </c>
      <c r="H73" s="108" t="s">
        <v>76</v>
      </c>
      <c r="I73" s="108" t="s">
        <v>360</v>
      </c>
      <c r="J73" s="108"/>
      <c r="K73" s="108" t="s">
        <v>67</v>
      </c>
      <c r="L73" s="112" t="s">
        <v>192</v>
      </c>
      <c r="M73" s="108" t="s">
        <v>527</v>
      </c>
      <c r="N73" s="108" t="s">
        <v>45</v>
      </c>
      <c r="O73" s="108" t="s">
        <v>120</v>
      </c>
      <c r="P73" s="128" t="s">
        <v>528</v>
      </c>
      <c r="Q73" s="272" t="s">
        <v>529</v>
      </c>
      <c r="R73" s="300" t="s">
        <v>101</v>
      </c>
      <c r="S73" s="307">
        <v>1</v>
      </c>
      <c r="T73" s="108" t="s">
        <v>126</v>
      </c>
      <c r="U73" s="108">
        <v>41614</v>
      </c>
      <c r="V73" s="108"/>
      <c r="W73" s="107" t="s">
        <v>16</v>
      </c>
      <c r="X73" s="107"/>
      <c r="Y73" s="107"/>
      <c r="Z73" s="107"/>
      <c r="AA73" s="113">
        <f ca="1">ROUND(IF(CELL("type",$V73)="i",TODAY()-$U73)/365*12,0)</f>
        <v>3</v>
      </c>
      <c r="AB73" s="108"/>
      <c r="AC73" s="114">
        <v>1</v>
      </c>
      <c r="AD73" s="111"/>
      <c r="AE73" s="109">
        <v>1</v>
      </c>
      <c r="AF73" s="114">
        <v>1</v>
      </c>
      <c r="AG73" s="114">
        <v>1</v>
      </c>
      <c r="AH73" s="107"/>
      <c r="AI73" s="107"/>
      <c r="AJ73" s="108"/>
      <c r="AK73" s="108"/>
      <c r="AL73" s="108"/>
      <c r="AM73" s="108"/>
      <c r="AN73" s="109">
        <v>1</v>
      </c>
      <c r="AO73" s="108"/>
      <c r="AP73" s="108"/>
      <c r="AQ73" s="108"/>
      <c r="AR73" s="108"/>
    </row>
    <row r="74" spans="1:44" ht="24" customHeight="1">
      <c r="A74" s="126">
        <v>109</v>
      </c>
      <c r="B74" s="306" t="s">
        <v>209</v>
      </c>
      <c r="C74" s="300" t="s">
        <v>207</v>
      </c>
      <c r="D74" s="300" t="s">
        <v>330</v>
      </c>
      <c r="E74" s="307">
        <v>30</v>
      </c>
      <c r="F74" s="300" t="s">
        <v>43</v>
      </c>
      <c r="G74" s="300" t="s">
        <v>55</v>
      </c>
      <c r="H74" s="300" t="s">
        <v>27</v>
      </c>
      <c r="I74" s="300" t="s">
        <v>362</v>
      </c>
      <c r="J74" s="300"/>
      <c r="K74" s="300" t="s">
        <v>64</v>
      </c>
      <c r="L74" s="300" t="s">
        <v>192</v>
      </c>
      <c r="M74" s="300" t="s">
        <v>316</v>
      </c>
      <c r="N74" s="300" t="s">
        <v>46</v>
      </c>
      <c r="O74" s="300" t="s">
        <v>120</v>
      </c>
      <c r="P74" s="308" t="s">
        <v>317</v>
      </c>
      <c r="Q74" s="309" t="s">
        <v>208</v>
      </c>
      <c r="R74" s="300" t="s">
        <v>152</v>
      </c>
      <c r="S74" s="307"/>
      <c r="T74" s="300" t="s">
        <v>126</v>
      </c>
      <c r="U74" s="300">
        <v>41395</v>
      </c>
      <c r="V74" s="108"/>
      <c r="W74" s="107" t="s">
        <v>16</v>
      </c>
      <c r="X74" s="107"/>
      <c r="Y74" s="306" t="s">
        <v>351</v>
      </c>
      <c r="Z74" s="310" t="str">
        <f>IF($V74&gt;0,ROUND(($V74-$U74)/365*12,0),"")</f>
        <v/>
      </c>
      <c r="AA74" s="113">
        <f t="shared" ref="AA74:AA82" ca="1" si="1">ROUND(IF(CELL("type",$V74)="i",TODAY()-$U74)/365*12,0)</f>
        <v>10</v>
      </c>
      <c r="AB74" s="108"/>
      <c r="AC74" s="107"/>
      <c r="AD74" s="271">
        <v>1</v>
      </c>
      <c r="AE74" s="271">
        <v>1</v>
      </c>
      <c r="AF74" s="109">
        <v>1</v>
      </c>
      <c r="AG74" s="107"/>
      <c r="AH74" s="107"/>
      <c r="AI74" s="107"/>
      <c r="AJ74" s="108"/>
      <c r="AK74" s="108"/>
      <c r="AL74" s="108"/>
      <c r="AM74" s="108"/>
      <c r="AN74" s="108"/>
      <c r="AO74" s="108"/>
      <c r="AP74" s="108"/>
      <c r="AQ74" s="108"/>
      <c r="AR74" s="108"/>
    </row>
    <row r="75" spans="1:44" ht="33.75" customHeight="1">
      <c r="A75" s="126">
        <v>112</v>
      </c>
      <c r="B75" s="107" t="s">
        <v>471</v>
      </c>
      <c r="C75" s="108" t="s">
        <v>464</v>
      </c>
      <c r="D75" s="112"/>
      <c r="E75" s="127">
        <v>32</v>
      </c>
      <c r="F75" s="112" t="s">
        <v>43</v>
      </c>
      <c r="G75" s="108" t="s">
        <v>55</v>
      </c>
      <c r="H75" s="108" t="s">
        <v>173</v>
      </c>
      <c r="I75" s="108" t="s">
        <v>361</v>
      </c>
      <c r="J75" s="108"/>
      <c r="K75" s="108" t="s">
        <v>59</v>
      </c>
      <c r="L75" s="112" t="s">
        <v>191</v>
      </c>
      <c r="M75" s="108" t="s">
        <v>465</v>
      </c>
      <c r="N75" s="108" t="s">
        <v>51</v>
      </c>
      <c r="O75" s="108" t="s">
        <v>120</v>
      </c>
      <c r="P75" s="128" t="s">
        <v>466</v>
      </c>
      <c r="Q75" s="272" t="s">
        <v>467</v>
      </c>
      <c r="R75" s="300" t="s">
        <v>150</v>
      </c>
      <c r="S75" s="307">
        <v>1</v>
      </c>
      <c r="T75" s="108" t="s">
        <v>124</v>
      </c>
      <c r="U75" s="108">
        <v>41579</v>
      </c>
      <c r="V75" s="108"/>
      <c r="W75" s="107" t="s">
        <v>16</v>
      </c>
      <c r="X75" s="107"/>
      <c r="Y75" s="107" t="s">
        <v>648</v>
      </c>
      <c r="Z75" s="107"/>
      <c r="AA75" s="113">
        <f t="shared" ca="1" si="1"/>
        <v>4</v>
      </c>
      <c r="AB75" s="108"/>
      <c r="AC75" s="107"/>
      <c r="AD75" s="111"/>
      <c r="AE75" s="107"/>
      <c r="AF75" s="107"/>
      <c r="AG75" s="107"/>
      <c r="AH75" s="109">
        <v>1</v>
      </c>
      <c r="AI75" s="107"/>
      <c r="AJ75" s="108"/>
      <c r="AK75" s="108"/>
      <c r="AL75" s="108"/>
      <c r="AM75" s="108"/>
      <c r="AN75" s="108"/>
      <c r="AO75" s="108"/>
      <c r="AP75" s="108"/>
      <c r="AQ75" s="108"/>
      <c r="AR75" s="108"/>
    </row>
    <row r="76" spans="1:44" ht="39" customHeight="1">
      <c r="A76" s="126">
        <v>113</v>
      </c>
      <c r="B76" s="107" t="s">
        <v>451</v>
      </c>
      <c r="C76" s="108" t="s">
        <v>452</v>
      </c>
      <c r="D76" s="112"/>
      <c r="E76" s="127">
        <v>26</v>
      </c>
      <c r="F76" s="112" t="s">
        <v>43</v>
      </c>
      <c r="G76" s="108" t="s">
        <v>54</v>
      </c>
      <c r="H76" s="108" t="s">
        <v>76</v>
      </c>
      <c r="I76" s="108" t="s">
        <v>360</v>
      </c>
      <c r="J76" s="108"/>
      <c r="K76" s="108" t="s">
        <v>59</v>
      </c>
      <c r="L76" s="112" t="s">
        <v>191</v>
      </c>
      <c r="M76" s="108" t="s">
        <v>453</v>
      </c>
      <c r="N76" s="108" t="s">
        <v>47</v>
      </c>
      <c r="O76" s="108" t="s">
        <v>242</v>
      </c>
      <c r="P76" s="128" t="s">
        <v>454</v>
      </c>
      <c r="Q76" s="272" t="s">
        <v>455</v>
      </c>
      <c r="R76" s="300" t="s">
        <v>150</v>
      </c>
      <c r="S76" s="307">
        <v>1</v>
      </c>
      <c r="T76" s="108" t="s">
        <v>127</v>
      </c>
      <c r="U76" s="108">
        <v>41587</v>
      </c>
      <c r="V76" s="108"/>
      <c r="W76" s="107" t="s">
        <v>16</v>
      </c>
      <c r="X76" s="107"/>
      <c r="Y76" s="107" t="s">
        <v>635</v>
      </c>
      <c r="Z76" s="107"/>
      <c r="AA76" s="113">
        <f t="shared" ca="1" si="1"/>
        <v>4</v>
      </c>
      <c r="AB76" s="108"/>
      <c r="AC76" s="107"/>
      <c r="AD76" s="113"/>
      <c r="AE76" s="109">
        <v>1</v>
      </c>
      <c r="AF76" s="109">
        <v>1</v>
      </c>
      <c r="AG76" s="107"/>
      <c r="AH76" s="107"/>
      <c r="AI76" s="107"/>
      <c r="AJ76" s="328">
        <v>1</v>
      </c>
      <c r="AK76" s="108"/>
      <c r="AL76" s="108"/>
      <c r="AM76" s="108"/>
      <c r="AN76" s="108"/>
      <c r="AO76" s="108"/>
      <c r="AP76" s="108"/>
      <c r="AQ76" s="108"/>
      <c r="AR76" s="108"/>
    </row>
    <row r="77" spans="1:44" ht="30.75" customHeight="1">
      <c r="A77" s="126">
        <v>118</v>
      </c>
      <c r="B77" s="383" t="s">
        <v>278</v>
      </c>
      <c r="C77" s="384" t="s">
        <v>279</v>
      </c>
      <c r="D77" s="384"/>
      <c r="E77" s="385">
        <v>28</v>
      </c>
      <c r="F77" s="384" t="s">
        <v>43</v>
      </c>
      <c r="G77" s="384" t="s">
        <v>55</v>
      </c>
      <c r="H77" s="384" t="s">
        <v>35</v>
      </c>
      <c r="I77" s="384" t="s">
        <v>362</v>
      </c>
      <c r="J77" s="384"/>
      <c r="K77" s="384" t="s">
        <v>59</v>
      </c>
      <c r="L77" s="384" t="s">
        <v>192</v>
      </c>
      <c r="M77" s="384" t="s">
        <v>280</v>
      </c>
      <c r="N77" s="384" t="s">
        <v>51</v>
      </c>
      <c r="O77" s="384" t="s">
        <v>242</v>
      </c>
      <c r="P77" s="386" t="s">
        <v>281</v>
      </c>
      <c r="Q77" s="387" t="s">
        <v>282</v>
      </c>
      <c r="R77" s="384" t="s">
        <v>150</v>
      </c>
      <c r="S77" s="385"/>
      <c r="T77" s="384" t="s">
        <v>126</v>
      </c>
      <c r="U77" s="384">
        <v>41370</v>
      </c>
      <c r="V77" s="384">
        <v>41671</v>
      </c>
      <c r="W77" s="383" t="s">
        <v>198</v>
      </c>
      <c r="X77" s="383"/>
      <c r="Y77" s="392" t="s">
        <v>631</v>
      </c>
      <c r="Z77" s="390">
        <f>IF($V77&gt;0,ROUND(($V77-$U77)/365*12,0),"")</f>
        <v>10</v>
      </c>
      <c r="AA77" s="389">
        <f t="shared" ca="1" si="1"/>
        <v>0</v>
      </c>
      <c r="AB77" s="384"/>
      <c r="AC77" s="383"/>
      <c r="AD77" s="389"/>
      <c r="AE77" s="389"/>
      <c r="AF77" s="383"/>
      <c r="AG77" s="383"/>
      <c r="AH77" s="383"/>
      <c r="AI77" s="383"/>
      <c r="AJ77" s="384"/>
      <c r="AK77" s="384"/>
      <c r="AL77" s="384"/>
      <c r="AM77" s="384"/>
      <c r="AN77" s="384"/>
      <c r="AO77" s="384"/>
      <c r="AP77" s="384"/>
      <c r="AQ77" s="384"/>
      <c r="AR77" s="384"/>
    </row>
    <row r="78" spans="1:44" ht="36">
      <c r="A78" s="126">
        <v>127</v>
      </c>
      <c r="B78" s="393" t="s">
        <v>364</v>
      </c>
      <c r="C78" s="394" t="s">
        <v>368</v>
      </c>
      <c r="D78" s="394"/>
      <c r="E78" s="395">
        <v>26</v>
      </c>
      <c r="F78" s="394" t="s">
        <v>43</v>
      </c>
      <c r="G78" s="394" t="s">
        <v>54</v>
      </c>
      <c r="H78" s="394" t="s">
        <v>76</v>
      </c>
      <c r="I78" s="394" t="s">
        <v>360</v>
      </c>
      <c r="J78" s="394"/>
      <c r="K78" s="394" t="s">
        <v>64</v>
      </c>
      <c r="L78" s="394" t="s">
        <v>192</v>
      </c>
      <c r="M78" s="394" t="s">
        <v>365</v>
      </c>
      <c r="N78" s="394" t="s">
        <v>50</v>
      </c>
      <c r="O78" s="394" t="s">
        <v>242</v>
      </c>
      <c r="P78" s="396" t="s">
        <v>366</v>
      </c>
      <c r="Q78" s="397" t="s">
        <v>367</v>
      </c>
      <c r="R78" s="394" t="s">
        <v>101</v>
      </c>
      <c r="S78" s="395"/>
      <c r="T78" s="394" t="s">
        <v>126</v>
      </c>
      <c r="U78" s="394">
        <v>41551</v>
      </c>
      <c r="V78" s="394">
        <v>41671</v>
      </c>
      <c r="W78" s="393" t="s">
        <v>228</v>
      </c>
      <c r="X78" s="393"/>
      <c r="Y78" s="393" t="s">
        <v>634</v>
      </c>
      <c r="Z78" s="398">
        <f>IF($V78&gt;0,ROUND(($V78-$U78)/365*12,0),"")</f>
        <v>4</v>
      </c>
      <c r="AA78" s="399">
        <f t="shared" ca="1" si="1"/>
        <v>0</v>
      </c>
      <c r="AB78" s="394"/>
      <c r="AC78" s="393"/>
      <c r="AD78" s="399"/>
      <c r="AE78" s="399"/>
      <c r="AF78" s="399">
        <v>1</v>
      </c>
      <c r="AG78" s="399">
        <v>1</v>
      </c>
      <c r="AH78" s="399">
        <v>1</v>
      </c>
      <c r="AI78" s="393"/>
      <c r="AJ78" s="399"/>
      <c r="AK78" s="394"/>
      <c r="AL78" s="394"/>
      <c r="AM78" s="394"/>
      <c r="AN78" s="394"/>
      <c r="AO78" s="394"/>
      <c r="AP78" s="394"/>
      <c r="AQ78" s="394"/>
      <c r="AR78" s="394"/>
    </row>
    <row r="79" spans="1:44" ht="48">
      <c r="A79" s="126">
        <v>131</v>
      </c>
      <c r="B79" s="376" t="s">
        <v>419</v>
      </c>
      <c r="C79" s="377" t="s">
        <v>420</v>
      </c>
      <c r="D79" s="377"/>
      <c r="E79" s="378">
        <v>27</v>
      </c>
      <c r="F79" s="377" t="s">
        <v>43</v>
      </c>
      <c r="G79" s="377" t="s">
        <v>54</v>
      </c>
      <c r="H79" s="377" t="s">
        <v>76</v>
      </c>
      <c r="I79" s="377" t="s">
        <v>360</v>
      </c>
      <c r="J79" s="377"/>
      <c r="K79" s="377" t="s">
        <v>59</v>
      </c>
      <c r="L79" s="377" t="s">
        <v>192</v>
      </c>
      <c r="M79" s="377" t="s">
        <v>421</v>
      </c>
      <c r="N79" s="377" t="s">
        <v>51</v>
      </c>
      <c r="O79" s="377" t="s">
        <v>120</v>
      </c>
      <c r="P79" s="379" t="s">
        <v>424</v>
      </c>
      <c r="Q79" s="380" t="s">
        <v>425</v>
      </c>
      <c r="R79" s="377" t="s">
        <v>101</v>
      </c>
      <c r="S79" s="378"/>
      <c r="T79" s="377" t="s">
        <v>127</v>
      </c>
      <c r="U79" s="377">
        <v>41579</v>
      </c>
      <c r="V79" s="377">
        <v>41640</v>
      </c>
      <c r="W79" s="376" t="s">
        <v>11</v>
      </c>
      <c r="X79" s="376" t="s">
        <v>149</v>
      </c>
      <c r="Y79" s="376" t="s">
        <v>585</v>
      </c>
      <c r="Z79" s="382">
        <f>IF($V79&gt;0,ROUND(($V79-$U79)/365*12,0),"")</f>
        <v>2</v>
      </c>
      <c r="AA79" s="381">
        <f t="shared" ca="1" si="1"/>
        <v>0</v>
      </c>
      <c r="AB79" s="377"/>
      <c r="AC79" s="376"/>
      <c r="AD79" s="376"/>
      <c r="AE79" s="381">
        <v>1</v>
      </c>
      <c r="AF79" s="381">
        <v>1</v>
      </c>
      <c r="AG79" s="376"/>
      <c r="AH79" s="381">
        <v>1</v>
      </c>
      <c r="AI79" s="381">
        <v>1</v>
      </c>
      <c r="AJ79" s="377"/>
      <c r="AK79" s="377"/>
      <c r="AL79" s="377"/>
      <c r="AM79" s="381">
        <v>1</v>
      </c>
      <c r="AN79" s="381"/>
      <c r="AO79" s="377"/>
      <c r="AP79" s="377"/>
      <c r="AQ79" s="377"/>
      <c r="AR79" s="377"/>
    </row>
    <row r="80" spans="1:44" ht="42" customHeight="1">
      <c r="A80" s="126">
        <v>134</v>
      </c>
      <c r="B80" s="107" t="s">
        <v>399</v>
      </c>
      <c r="C80" s="108" t="s">
        <v>403</v>
      </c>
      <c r="D80" s="112"/>
      <c r="E80" s="127">
        <v>27</v>
      </c>
      <c r="F80" s="112" t="s">
        <v>42</v>
      </c>
      <c r="G80" s="108" t="s">
        <v>54</v>
      </c>
      <c r="H80" s="108" t="s">
        <v>76</v>
      </c>
      <c r="I80" s="108" t="s">
        <v>360</v>
      </c>
      <c r="J80" s="108"/>
      <c r="K80" s="108" t="s">
        <v>61</v>
      </c>
      <c r="L80" s="112" t="s">
        <v>192</v>
      </c>
      <c r="M80" s="108" t="s">
        <v>400</v>
      </c>
      <c r="N80" s="108" t="s">
        <v>48</v>
      </c>
      <c r="O80" s="108" t="s">
        <v>119</v>
      </c>
      <c r="P80" s="128" t="s">
        <v>401</v>
      </c>
      <c r="Q80" s="272" t="s">
        <v>402</v>
      </c>
      <c r="R80" s="300" t="s">
        <v>101</v>
      </c>
      <c r="S80" s="307"/>
      <c r="T80" s="108" t="s">
        <v>125</v>
      </c>
      <c r="U80" s="108">
        <v>41549</v>
      </c>
      <c r="V80" s="108"/>
      <c r="W80" s="107" t="s">
        <v>75</v>
      </c>
      <c r="X80" s="107"/>
      <c r="Y80" s="107" t="s">
        <v>472</v>
      </c>
      <c r="Z80" s="107"/>
      <c r="AA80" s="113">
        <f t="shared" ca="1" si="1"/>
        <v>5</v>
      </c>
      <c r="AB80" s="108"/>
      <c r="AC80" s="107"/>
      <c r="AD80" s="111"/>
      <c r="AE80" s="109"/>
      <c r="AF80" s="114">
        <v>1</v>
      </c>
      <c r="AG80" s="107"/>
      <c r="AH80" s="107"/>
      <c r="AI80" s="107"/>
      <c r="AJ80" s="108"/>
      <c r="AK80" s="108"/>
      <c r="AL80" s="108"/>
      <c r="AM80" s="108"/>
      <c r="AN80" s="108"/>
      <c r="AO80" s="108"/>
      <c r="AP80" s="108"/>
      <c r="AQ80" s="108"/>
      <c r="AR80" s="108"/>
    </row>
    <row r="81" spans="1:44" ht="36">
      <c r="A81" s="126">
        <v>135</v>
      </c>
      <c r="B81" s="107" t="s">
        <v>374</v>
      </c>
      <c r="C81" s="108" t="s">
        <v>375</v>
      </c>
      <c r="D81" s="112"/>
      <c r="E81" s="127">
        <v>32</v>
      </c>
      <c r="F81" s="112" t="s">
        <v>43</v>
      </c>
      <c r="G81" s="108" t="s">
        <v>54</v>
      </c>
      <c r="H81" s="108" t="s">
        <v>76</v>
      </c>
      <c r="I81" s="108" t="s">
        <v>360</v>
      </c>
      <c r="J81" s="108"/>
      <c r="K81" s="108" t="s">
        <v>59</v>
      </c>
      <c r="L81" s="112" t="s">
        <v>192</v>
      </c>
      <c r="M81" s="108" t="s">
        <v>376</v>
      </c>
      <c r="N81" s="108" t="s">
        <v>50</v>
      </c>
      <c r="O81" s="108" t="s">
        <v>242</v>
      </c>
      <c r="P81" s="128" t="s">
        <v>377</v>
      </c>
      <c r="Q81" s="272" t="s">
        <v>378</v>
      </c>
      <c r="R81" s="300" t="s">
        <v>101</v>
      </c>
      <c r="S81" s="307"/>
      <c r="T81" s="108" t="s">
        <v>127</v>
      </c>
      <c r="U81" s="108">
        <v>41553</v>
      </c>
      <c r="V81" s="108"/>
      <c r="W81" s="107" t="s">
        <v>75</v>
      </c>
      <c r="X81" s="107"/>
      <c r="Y81" s="107" t="s">
        <v>649</v>
      </c>
      <c r="Z81" s="107"/>
      <c r="AA81" s="113">
        <f t="shared" ca="1" si="1"/>
        <v>5</v>
      </c>
      <c r="AB81" s="108"/>
      <c r="AC81" s="109">
        <v>1</v>
      </c>
      <c r="AD81" s="113"/>
      <c r="AE81" s="109">
        <v>1</v>
      </c>
      <c r="AF81" s="109">
        <v>1</v>
      </c>
      <c r="AG81" s="107"/>
      <c r="AH81" s="109">
        <v>1</v>
      </c>
      <c r="AI81" s="109">
        <v>1</v>
      </c>
      <c r="AJ81" s="109">
        <v>1</v>
      </c>
      <c r="AK81" s="108"/>
      <c r="AL81" s="113">
        <v>1</v>
      </c>
      <c r="AM81" s="108"/>
      <c r="AN81" s="108"/>
      <c r="AO81" s="108"/>
      <c r="AP81" s="108"/>
      <c r="AQ81" s="108"/>
      <c r="AR81" s="108"/>
    </row>
    <row r="82" spans="1:44" ht="24">
      <c r="A82" s="126">
        <v>137</v>
      </c>
      <c r="B82" s="107" t="s">
        <v>484</v>
      </c>
      <c r="C82" s="108" t="s">
        <v>485</v>
      </c>
      <c r="D82" s="112"/>
      <c r="E82" s="127">
        <v>23</v>
      </c>
      <c r="F82" s="112" t="s">
        <v>42</v>
      </c>
      <c r="G82" s="108" t="s">
        <v>54</v>
      </c>
      <c r="H82" s="108" t="s">
        <v>76</v>
      </c>
      <c r="I82" s="108" t="s">
        <v>360</v>
      </c>
      <c r="J82" s="108"/>
      <c r="K82" s="108" t="s">
        <v>59</v>
      </c>
      <c r="L82" s="112" t="s">
        <v>191</v>
      </c>
      <c r="M82" s="108" t="s">
        <v>486</v>
      </c>
      <c r="N82" s="108" t="s">
        <v>51</v>
      </c>
      <c r="O82" s="108" t="s">
        <v>119</v>
      </c>
      <c r="P82" s="128" t="s">
        <v>487</v>
      </c>
      <c r="Q82" s="272" t="s">
        <v>488</v>
      </c>
      <c r="R82" s="300" t="s">
        <v>150</v>
      </c>
      <c r="S82" s="307"/>
      <c r="T82" s="108" t="s">
        <v>10</v>
      </c>
      <c r="U82" s="112">
        <v>41611</v>
      </c>
      <c r="V82" s="108"/>
      <c r="W82" s="107" t="s">
        <v>16</v>
      </c>
      <c r="X82" s="107"/>
      <c r="Y82" s="107" t="s">
        <v>609</v>
      </c>
      <c r="Z82" s="107"/>
      <c r="AA82" s="113">
        <f t="shared" ca="1" si="1"/>
        <v>3</v>
      </c>
      <c r="AB82" s="108"/>
      <c r="AC82" s="107"/>
      <c r="AD82" s="113"/>
      <c r="AE82" s="107"/>
      <c r="AF82" s="107"/>
      <c r="AG82" s="107"/>
      <c r="AH82" s="107"/>
      <c r="AI82" s="107"/>
      <c r="AJ82" s="108"/>
      <c r="AK82" s="108"/>
      <c r="AL82" s="108"/>
      <c r="AM82" s="108"/>
      <c r="AN82" s="108"/>
      <c r="AO82" s="109">
        <v>1</v>
      </c>
      <c r="AP82" s="108"/>
      <c r="AQ82" s="108"/>
      <c r="AR82" s="108"/>
    </row>
    <row r="83" spans="1:44" ht="24">
      <c r="A83" s="126">
        <v>140</v>
      </c>
      <c r="B83" s="107" t="s">
        <v>489</v>
      </c>
      <c r="C83" s="108" t="s">
        <v>490</v>
      </c>
      <c r="D83" s="112"/>
      <c r="E83" s="127">
        <v>24</v>
      </c>
      <c r="F83" s="112" t="s">
        <v>42</v>
      </c>
      <c r="G83" s="108" t="s">
        <v>54</v>
      </c>
      <c r="H83" s="108" t="s">
        <v>76</v>
      </c>
      <c r="I83" s="108" t="s">
        <v>360</v>
      </c>
      <c r="J83" s="108"/>
      <c r="K83" s="108" t="s">
        <v>59</v>
      </c>
      <c r="L83" s="112" t="s">
        <v>192</v>
      </c>
      <c r="M83" s="108" t="s">
        <v>491</v>
      </c>
      <c r="N83" s="108" t="s">
        <v>45</v>
      </c>
      <c r="O83" s="108" t="s">
        <v>120</v>
      </c>
      <c r="P83" s="128" t="s">
        <v>492</v>
      </c>
      <c r="Q83" s="272" t="s">
        <v>494</v>
      </c>
      <c r="R83" s="300" t="s">
        <v>150</v>
      </c>
      <c r="S83" s="307">
        <v>1</v>
      </c>
      <c r="T83" s="108" t="s">
        <v>126</v>
      </c>
      <c r="U83" s="112">
        <v>41612</v>
      </c>
      <c r="V83" s="108"/>
      <c r="W83" s="107" t="s">
        <v>16</v>
      </c>
      <c r="X83" s="107"/>
      <c r="Y83" s="107" t="s">
        <v>609</v>
      </c>
      <c r="Z83" s="107"/>
      <c r="AA83" s="113">
        <f t="shared" ref="AA83:AA98" ca="1" si="2">ROUND(IF(CELL("type",$V83)="i",TODAY()-$U83)/365*12,0)</f>
        <v>3</v>
      </c>
      <c r="AB83" s="108"/>
      <c r="AC83" s="107"/>
      <c r="AD83" s="111"/>
      <c r="AE83" s="107"/>
      <c r="AF83" s="107"/>
      <c r="AG83" s="107"/>
      <c r="AH83" s="107"/>
      <c r="AI83" s="107"/>
      <c r="AJ83" s="108"/>
      <c r="AK83" s="108"/>
      <c r="AL83" s="108"/>
      <c r="AM83" s="108"/>
      <c r="AN83" s="108"/>
      <c r="AO83" s="108"/>
      <c r="AP83" s="108"/>
      <c r="AQ83" s="108"/>
      <c r="AR83" s="108"/>
    </row>
    <row r="84" spans="1:44" ht="32.25" customHeight="1">
      <c r="A84" s="126">
        <v>148</v>
      </c>
      <c r="B84" s="368" t="s">
        <v>318</v>
      </c>
      <c r="C84" s="369" t="s">
        <v>319</v>
      </c>
      <c r="D84" s="369"/>
      <c r="E84" s="370">
        <v>34</v>
      </c>
      <c r="F84" s="369" t="s">
        <v>42</v>
      </c>
      <c r="G84" s="369" t="s">
        <v>54</v>
      </c>
      <c r="H84" s="369" t="s">
        <v>76</v>
      </c>
      <c r="I84" s="369" t="s">
        <v>360</v>
      </c>
      <c r="J84" s="369"/>
      <c r="K84" s="369" t="s">
        <v>59</v>
      </c>
      <c r="L84" s="369" t="s">
        <v>192</v>
      </c>
      <c r="M84" s="369" t="s">
        <v>320</v>
      </c>
      <c r="N84" s="369" t="s">
        <v>51</v>
      </c>
      <c r="O84" s="369" t="s">
        <v>242</v>
      </c>
      <c r="P84" s="371" t="s">
        <v>321</v>
      </c>
      <c r="Q84" s="372" t="s">
        <v>322</v>
      </c>
      <c r="R84" s="369" t="s">
        <v>101</v>
      </c>
      <c r="S84" s="370"/>
      <c r="T84" s="369" t="s">
        <v>123</v>
      </c>
      <c r="U84" s="369">
        <v>41467</v>
      </c>
      <c r="V84" s="369">
        <v>41640</v>
      </c>
      <c r="W84" s="368" t="s">
        <v>12</v>
      </c>
      <c r="X84" s="368" t="s">
        <v>157</v>
      </c>
      <c r="Y84" s="368" t="s">
        <v>583</v>
      </c>
      <c r="Z84" s="375">
        <f>IF($V84&gt;0,ROUND(($V84-$U84)/365*12,0),"")</f>
        <v>6</v>
      </c>
      <c r="AA84" s="373">
        <f t="shared" ca="1" si="2"/>
        <v>0</v>
      </c>
      <c r="AB84" s="373">
        <v>1</v>
      </c>
      <c r="AC84" s="373">
        <v>1</v>
      </c>
      <c r="AD84" s="373"/>
      <c r="AE84" s="373">
        <v>1</v>
      </c>
      <c r="AF84" s="373">
        <v>1</v>
      </c>
      <c r="AG84" s="368"/>
      <c r="AH84" s="373">
        <v>1</v>
      </c>
      <c r="AI84" s="368"/>
      <c r="AJ84" s="373">
        <v>1</v>
      </c>
      <c r="AK84" s="369"/>
      <c r="AL84" s="373">
        <v>1</v>
      </c>
      <c r="AM84" s="373">
        <v>1</v>
      </c>
      <c r="AN84" s="373"/>
      <c r="AO84" s="369"/>
      <c r="AP84" s="369"/>
      <c r="AQ84" s="369"/>
      <c r="AR84" s="369"/>
    </row>
    <row r="85" spans="1:44" ht="24">
      <c r="A85" s="126">
        <v>153</v>
      </c>
      <c r="B85" s="111" t="s">
        <v>261</v>
      </c>
      <c r="C85" s="112" t="s">
        <v>171</v>
      </c>
      <c r="D85" s="112"/>
      <c r="E85" s="129">
        <v>37</v>
      </c>
      <c r="F85" s="112" t="s">
        <v>43</v>
      </c>
      <c r="G85" s="112" t="s">
        <v>55</v>
      </c>
      <c r="H85" s="112" t="s">
        <v>22</v>
      </c>
      <c r="I85" s="112" t="s">
        <v>362</v>
      </c>
      <c r="J85" s="112"/>
      <c r="K85" s="112" t="s">
        <v>59</v>
      </c>
      <c r="L85" s="112" t="s">
        <v>192</v>
      </c>
      <c r="M85" s="112" t="s">
        <v>262</v>
      </c>
      <c r="N85" s="112" t="s">
        <v>45</v>
      </c>
      <c r="O85" s="112" t="s">
        <v>118</v>
      </c>
      <c r="P85" s="130" t="s">
        <v>263</v>
      </c>
      <c r="Q85" s="274" t="s">
        <v>264</v>
      </c>
      <c r="R85" s="112" t="s">
        <v>150</v>
      </c>
      <c r="S85" s="129"/>
      <c r="T85" s="112" t="s">
        <v>203</v>
      </c>
      <c r="U85" s="112">
        <v>41341</v>
      </c>
      <c r="V85" s="112"/>
      <c r="W85" s="111" t="s">
        <v>16</v>
      </c>
      <c r="X85" s="111"/>
      <c r="Y85" s="111" t="s">
        <v>656</v>
      </c>
      <c r="Z85" s="285" t="str">
        <f>IF($V85&gt;0,ROUND(($V85-$U85)/365*12,0),"")</f>
        <v/>
      </c>
      <c r="AA85" s="113">
        <f t="shared" ca="1" si="2"/>
        <v>12</v>
      </c>
      <c r="AB85" s="113"/>
      <c r="AC85" s="113">
        <v>1</v>
      </c>
      <c r="AD85" s="271">
        <v>1</v>
      </c>
      <c r="AE85" s="109">
        <v>1</v>
      </c>
      <c r="AF85" s="113">
        <v>1</v>
      </c>
      <c r="AG85" s="113">
        <v>1</v>
      </c>
      <c r="AH85" s="113">
        <v>1</v>
      </c>
      <c r="AI85" s="113"/>
      <c r="AJ85" s="113">
        <v>1</v>
      </c>
      <c r="AK85" s="113"/>
      <c r="AL85" s="109">
        <v>1</v>
      </c>
      <c r="AM85" s="114">
        <v>1</v>
      </c>
      <c r="AN85" s="114"/>
      <c r="AO85" s="113"/>
      <c r="AP85" s="271"/>
      <c r="AQ85" s="271">
        <v>1</v>
      </c>
      <c r="AR85" s="271">
        <v>1</v>
      </c>
    </row>
    <row r="86" spans="1:44" ht="45" customHeight="1">
      <c r="A86" s="126">
        <v>154</v>
      </c>
      <c r="B86" s="111" t="s">
        <v>255</v>
      </c>
      <c r="C86" s="112" t="s">
        <v>256</v>
      </c>
      <c r="D86" s="112" t="s">
        <v>330</v>
      </c>
      <c r="E86" s="129">
        <v>29</v>
      </c>
      <c r="F86" s="112" t="s">
        <v>42</v>
      </c>
      <c r="G86" s="112" t="s">
        <v>55</v>
      </c>
      <c r="H86" s="112" t="s">
        <v>22</v>
      </c>
      <c r="I86" s="112" t="s">
        <v>362</v>
      </c>
      <c r="J86" s="112"/>
      <c r="K86" s="112" t="s">
        <v>59</v>
      </c>
      <c r="L86" s="112" t="s">
        <v>192</v>
      </c>
      <c r="M86" s="112" t="s">
        <v>259</v>
      </c>
      <c r="N86" s="112" t="s">
        <v>52</v>
      </c>
      <c r="O86" s="112" t="s">
        <v>120</v>
      </c>
      <c r="P86" s="130" t="s">
        <v>257</v>
      </c>
      <c r="Q86" s="274" t="s">
        <v>258</v>
      </c>
      <c r="R86" s="112" t="s">
        <v>101</v>
      </c>
      <c r="S86" s="129"/>
      <c r="T86" s="112" t="s">
        <v>128</v>
      </c>
      <c r="U86" s="131">
        <v>41334</v>
      </c>
      <c r="V86" s="112"/>
      <c r="W86" s="111" t="s">
        <v>16</v>
      </c>
      <c r="X86" s="111"/>
      <c r="Y86" s="111" t="s">
        <v>539</v>
      </c>
      <c r="Z86" s="285" t="str">
        <f>IF($V86&gt;0,ROUND(($V86-$U86)/365*12,0),"")</f>
        <v/>
      </c>
      <c r="AA86" s="113">
        <f t="shared" ca="1" si="2"/>
        <v>12</v>
      </c>
      <c r="AB86" s="113"/>
      <c r="AC86" s="113">
        <v>1</v>
      </c>
      <c r="AD86" s="271"/>
      <c r="AE86" s="109">
        <v>1</v>
      </c>
      <c r="AF86" s="113">
        <v>1</v>
      </c>
      <c r="AG86" s="113"/>
      <c r="AH86" s="113">
        <v>1</v>
      </c>
      <c r="AI86" s="109">
        <v>1</v>
      </c>
      <c r="AJ86" s="109">
        <v>1</v>
      </c>
      <c r="AK86" s="113"/>
      <c r="AL86" s="113">
        <v>1</v>
      </c>
      <c r="AM86" s="114">
        <v>1</v>
      </c>
      <c r="AN86" s="114"/>
      <c r="AO86" s="113"/>
      <c r="AP86" s="271"/>
      <c r="AQ86" s="271">
        <v>1</v>
      </c>
      <c r="AR86" s="271"/>
    </row>
    <row r="87" spans="1:44" ht="24">
      <c r="A87" s="126">
        <v>156</v>
      </c>
      <c r="B87" s="115" t="s">
        <v>534</v>
      </c>
      <c r="C87" s="116" t="s">
        <v>240</v>
      </c>
      <c r="D87" s="116"/>
      <c r="E87" s="132">
        <v>34</v>
      </c>
      <c r="F87" s="116" t="s">
        <v>42</v>
      </c>
      <c r="G87" s="116" t="s">
        <v>55</v>
      </c>
      <c r="H87" s="116" t="s">
        <v>25</v>
      </c>
      <c r="I87" s="116" t="s">
        <v>362</v>
      </c>
      <c r="J87" s="116" t="s">
        <v>731</v>
      </c>
      <c r="K87" s="116" t="s">
        <v>59</v>
      </c>
      <c r="L87" s="116" t="s">
        <v>191</v>
      </c>
      <c r="M87" s="116" t="s">
        <v>535</v>
      </c>
      <c r="N87" s="116" t="s">
        <v>47</v>
      </c>
      <c r="O87" s="116" t="s">
        <v>120</v>
      </c>
      <c r="P87" s="133" t="s">
        <v>536</v>
      </c>
      <c r="Q87" s="273" t="s">
        <v>537</v>
      </c>
      <c r="R87" s="116" t="s">
        <v>101</v>
      </c>
      <c r="S87" s="132"/>
      <c r="T87" s="116" t="s">
        <v>129</v>
      </c>
      <c r="U87" s="116">
        <v>41616</v>
      </c>
      <c r="V87" s="116"/>
      <c r="W87" s="115" t="s">
        <v>16</v>
      </c>
      <c r="X87" s="115"/>
      <c r="Y87" s="265" t="s">
        <v>738</v>
      </c>
      <c r="Z87" s="115"/>
      <c r="AA87" s="117">
        <f t="shared" ca="1" si="2"/>
        <v>3</v>
      </c>
      <c r="AB87" s="116"/>
      <c r="AC87" s="118">
        <v>1</v>
      </c>
      <c r="AD87" s="115"/>
      <c r="AE87" s="115"/>
      <c r="AF87" s="115"/>
      <c r="AG87" s="118">
        <v>1</v>
      </c>
      <c r="AH87" s="115"/>
      <c r="AI87" s="115"/>
      <c r="AJ87" s="116"/>
      <c r="AK87" s="116"/>
      <c r="AL87" s="116"/>
      <c r="AM87" s="116"/>
      <c r="AN87" s="116"/>
      <c r="AO87" s="116"/>
      <c r="AP87" s="116"/>
      <c r="AQ87" s="116"/>
      <c r="AR87" s="116"/>
    </row>
    <row r="88" spans="1:44" ht="24">
      <c r="A88" s="126">
        <v>160</v>
      </c>
      <c r="B88" s="107" t="s">
        <v>515</v>
      </c>
      <c r="C88" s="108" t="s">
        <v>516</v>
      </c>
      <c r="D88" s="112"/>
      <c r="E88" s="127">
        <v>28</v>
      </c>
      <c r="F88" s="112" t="s">
        <v>42</v>
      </c>
      <c r="G88" s="108" t="s">
        <v>55</v>
      </c>
      <c r="H88" s="108" t="s">
        <v>26</v>
      </c>
      <c r="I88" s="108" t="s">
        <v>362</v>
      </c>
      <c r="J88" s="108" t="s">
        <v>731</v>
      </c>
      <c r="K88" s="108" t="s">
        <v>59</v>
      </c>
      <c r="L88" s="112" t="s">
        <v>191</v>
      </c>
      <c r="M88" s="108" t="s">
        <v>517</v>
      </c>
      <c r="N88" s="108" t="s">
        <v>116</v>
      </c>
      <c r="O88" s="108" t="s">
        <v>120</v>
      </c>
      <c r="P88" s="128" t="s">
        <v>518</v>
      </c>
      <c r="Q88" s="272" t="s">
        <v>519</v>
      </c>
      <c r="R88" s="300" t="s">
        <v>101</v>
      </c>
      <c r="S88" s="307">
        <v>1</v>
      </c>
      <c r="T88" s="108" t="s">
        <v>126</v>
      </c>
      <c r="U88" s="108">
        <v>41612</v>
      </c>
      <c r="V88" s="108"/>
      <c r="W88" s="107" t="s">
        <v>16</v>
      </c>
      <c r="X88" s="107"/>
      <c r="Y88" s="107"/>
      <c r="Z88" s="107"/>
      <c r="AA88" s="113">
        <f t="shared" ca="1" si="2"/>
        <v>3</v>
      </c>
      <c r="AB88" s="108"/>
      <c r="AC88" s="114">
        <v>1</v>
      </c>
      <c r="AD88" s="111"/>
      <c r="AE88" s="107"/>
      <c r="AF88" s="113">
        <v>1</v>
      </c>
      <c r="AG88" s="107"/>
      <c r="AH88" s="107"/>
      <c r="AI88" s="107"/>
      <c r="AJ88" s="108"/>
      <c r="AK88" s="108"/>
      <c r="AL88" s="113">
        <v>1</v>
      </c>
      <c r="AM88" s="108"/>
      <c r="AN88" s="108"/>
      <c r="AO88" s="108"/>
      <c r="AP88" s="108"/>
      <c r="AQ88" s="108"/>
      <c r="AR88" s="108"/>
    </row>
    <row r="89" spans="1:44" ht="48">
      <c r="A89" s="126">
        <v>161</v>
      </c>
      <c r="B89" s="115" t="s">
        <v>459</v>
      </c>
      <c r="C89" s="116" t="s">
        <v>460</v>
      </c>
      <c r="D89" s="116"/>
      <c r="E89" s="132">
        <v>27</v>
      </c>
      <c r="F89" s="116" t="s">
        <v>43</v>
      </c>
      <c r="G89" s="116" t="s">
        <v>55</v>
      </c>
      <c r="H89" s="116" t="s">
        <v>28</v>
      </c>
      <c r="I89" s="116" t="s">
        <v>362</v>
      </c>
      <c r="J89" s="116" t="s">
        <v>731</v>
      </c>
      <c r="K89" s="116" t="s">
        <v>59</v>
      </c>
      <c r="L89" s="116" t="s">
        <v>192</v>
      </c>
      <c r="M89" s="116" t="s">
        <v>461</v>
      </c>
      <c r="N89" s="116" t="s">
        <v>48</v>
      </c>
      <c r="O89" s="116" t="s">
        <v>120</v>
      </c>
      <c r="P89" s="133" t="s">
        <v>462</v>
      </c>
      <c r="Q89" s="273" t="s">
        <v>463</v>
      </c>
      <c r="R89" s="116" t="s">
        <v>101</v>
      </c>
      <c r="S89" s="132">
        <v>1</v>
      </c>
      <c r="T89" s="116" t="s">
        <v>127</v>
      </c>
      <c r="U89" s="116">
        <v>41579</v>
      </c>
      <c r="V89" s="116"/>
      <c r="W89" s="115" t="s">
        <v>16</v>
      </c>
      <c r="X89" s="115"/>
      <c r="Y89" s="301" t="s">
        <v>632</v>
      </c>
      <c r="Z89" s="115"/>
      <c r="AA89" s="117">
        <f t="shared" ca="1" si="2"/>
        <v>4</v>
      </c>
      <c r="AB89" s="116"/>
      <c r="AC89" s="115"/>
      <c r="AD89" s="117"/>
      <c r="AE89" s="115"/>
      <c r="AF89" s="115"/>
      <c r="AG89" s="115"/>
      <c r="AH89" s="115"/>
      <c r="AI89" s="115"/>
      <c r="AJ89" s="116"/>
      <c r="AK89" s="116"/>
      <c r="AL89" s="116"/>
      <c r="AM89" s="116"/>
      <c r="AN89" s="116"/>
      <c r="AO89" s="116"/>
      <c r="AP89" s="116"/>
      <c r="AQ89" s="116"/>
      <c r="AR89" s="116"/>
    </row>
    <row r="90" spans="1:44" ht="51" customHeight="1">
      <c r="A90" s="126">
        <v>165</v>
      </c>
      <c r="B90" s="107" t="s">
        <v>243</v>
      </c>
      <c r="C90" s="108" t="s">
        <v>244</v>
      </c>
      <c r="D90" s="112"/>
      <c r="E90" s="127">
        <v>35</v>
      </c>
      <c r="F90" s="112" t="s">
        <v>43</v>
      </c>
      <c r="G90" s="108" t="s">
        <v>54</v>
      </c>
      <c r="H90" s="108" t="s">
        <v>76</v>
      </c>
      <c r="I90" s="108" t="s">
        <v>360</v>
      </c>
      <c r="J90" s="108"/>
      <c r="K90" s="108" t="s">
        <v>67</v>
      </c>
      <c r="L90" s="112" t="s">
        <v>192</v>
      </c>
      <c r="M90" s="108" t="s">
        <v>422</v>
      </c>
      <c r="N90" s="108" t="s">
        <v>46</v>
      </c>
      <c r="O90" s="108" t="s">
        <v>242</v>
      </c>
      <c r="P90" s="128" t="s">
        <v>418</v>
      </c>
      <c r="Q90" s="272" t="s">
        <v>245</v>
      </c>
      <c r="R90" s="300" t="s">
        <v>150</v>
      </c>
      <c r="S90" s="307"/>
      <c r="T90" s="108" t="s">
        <v>203</v>
      </c>
      <c r="U90" s="108">
        <v>41579</v>
      </c>
      <c r="V90" s="108"/>
      <c r="W90" s="107" t="s">
        <v>16</v>
      </c>
      <c r="X90" s="107"/>
      <c r="Y90" s="107" t="s">
        <v>655</v>
      </c>
      <c r="Z90" s="107"/>
      <c r="AA90" s="113">
        <f t="shared" ca="1" si="2"/>
        <v>4</v>
      </c>
      <c r="AB90" s="328">
        <v>1</v>
      </c>
      <c r="AC90" s="328">
        <v>1</v>
      </c>
      <c r="AD90" s="113"/>
      <c r="AE90" s="109"/>
      <c r="AF90" s="328"/>
      <c r="AG90" s="328">
        <v>1</v>
      </c>
      <c r="AH90" s="107"/>
      <c r="AI90" s="107"/>
      <c r="AJ90" s="328">
        <v>1</v>
      </c>
      <c r="AK90" s="108"/>
      <c r="AL90" s="108"/>
      <c r="AM90" s="108"/>
      <c r="AN90" s="108"/>
      <c r="AO90" s="108"/>
      <c r="AP90" s="108"/>
      <c r="AQ90" s="108"/>
      <c r="AR90" s="108"/>
    </row>
    <row r="91" spans="1:44" ht="41.25" customHeight="1">
      <c r="A91" s="126">
        <v>168</v>
      </c>
      <c r="B91" s="115" t="s">
        <v>305</v>
      </c>
      <c r="C91" s="116" t="s">
        <v>306</v>
      </c>
      <c r="D91" s="116"/>
      <c r="E91" s="132">
        <v>29</v>
      </c>
      <c r="F91" s="116" t="s">
        <v>43</v>
      </c>
      <c r="G91" s="116" t="s">
        <v>55</v>
      </c>
      <c r="H91" s="116" t="s">
        <v>25</v>
      </c>
      <c r="I91" s="116" t="s">
        <v>362</v>
      </c>
      <c r="J91" s="116"/>
      <c r="K91" s="116" t="s">
        <v>61</v>
      </c>
      <c r="L91" s="116" t="s">
        <v>192</v>
      </c>
      <c r="M91" s="116" t="s">
        <v>307</v>
      </c>
      <c r="N91" s="116" t="s">
        <v>50</v>
      </c>
      <c r="O91" s="116" t="s">
        <v>120</v>
      </c>
      <c r="P91" s="133" t="s">
        <v>308</v>
      </c>
      <c r="Q91" s="273" t="s">
        <v>309</v>
      </c>
      <c r="R91" s="116" t="s">
        <v>152</v>
      </c>
      <c r="S91" s="132"/>
      <c r="T91" s="116" t="s">
        <v>10</v>
      </c>
      <c r="U91" s="116">
        <v>41456</v>
      </c>
      <c r="V91" s="116"/>
      <c r="W91" s="115" t="s">
        <v>75</v>
      </c>
      <c r="X91" s="115"/>
      <c r="Y91" s="301" t="s">
        <v>658</v>
      </c>
      <c r="Z91" s="115"/>
      <c r="AA91" s="117">
        <f t="shared" ca="1" si="2"/>
        <v>8</v>
      </c>
      <c r="AB91" s="116"/>
      <c r="AC91" s="115"/>
      <c r="AD91" s="117">
        <v>1</v>
      </c>
      <c r="AE91" s="117">
        <v>1</v>
      </c>
      <c r="AF91" s="118">
        <v>1</v>
      </c>
      <c r="AG91" s="118">
        <v>1</v>
      </c>
      <c r="AH91" s="115"/>
      <c r="AI91" s="115"/>
      <c r="AJ91" s="116"/>
      <c r="AK91" s="116"/>
      <c r="AL91" s="116"/>
      <c r="AM91" s="116"/>
      <c r="AN91" s="116"/>
      <c r="AO91" s="116"/>
      <c r="AP91" s="116"/>
      <c r="AQ91" s="116"/>
      <c r="AR91" s="116"/>
    </row>
    <row r="92" spans="1:44" ht="28.5" customHeight="1">
      <c r="A92" s="126">
        <v>173</v>
      </c>
      <c r="B92" s="360" t="s">
        <v>336</v>
      </c>
      <c r="C92" s="361" t="s">
        <v>337</v>
      </c>
      <c r="D92" s="361"/>
      <c r="E92" s="362">
        <v>23</v>
      </c>
      <c r="F92" s="361" t="s">
        <v>43</v>
      </c>
      <c r="G92" s="361" t="s">
        <v>54</v>
      </c>
      <c r="H92" s="361" t="s">
        <v>76</v>
      </c>
      <c r="I92" s="361" t="s">
        <v>360</v>
      </c>
      <c r="J92" s="361"/>
      <c r="K92" s="361" t="s">
        <v>67</v>
      </c>
      <c r="L92" s="361" t="s">
        <v>192</v>
      </c>
      <c r="M92" s="361" t="s">
        <v>338</v>
      </c>
      <c r="N92" s="361" t="s">
        <v>49</v>
      </c>
      <c r="O92" s="361" t="s">
        <v>118</v>
      </c>
      <c r="P92" s="363" t="s">
        <v>339</v>
      </c>
      <c r="Q92" s="364" t="s">
        <v>340</v>
      </c>
      <c r="R92" s="361" t="s">
        <v>150</v>
      </c>
      <c r="S92" s="362"/>
      <c r="T92" s="361" t="s">
        <v>128</v>
      </c>
      <c r="U92" s="361">
        <v>41456</v>
      </c>
      <c r="V92" s="361">
        <v>41671</v>
      </c>
      <c r="W92" s="360" t="s">
        <v>74</v>
      </c>
      <c r="X92" s="360"/>
      <c r="Y92" s="360" t="s">
        <v>727</v>
      </c>
      <c r="Z92" s="359">
        <f>IF($V92&gt;0,ROUND(($V92-$U92)/365*12,0),"")</f>
        <v>7</v>
      </c>
      <c r="AA92" s="366">
        <f t="shared" ca="1" si="2"/>
        <v>0</v>
      </c>
      <c r="AB92" s="361"/>
      <c r="AC92" s="366">
        <v>1</v>
      </c>
      <c r="AD92" s="366"/>
      <c r="AE92" s="407"/>
      <c r="AF92" s="360"/>
      <c r="AG92" s="360"/>
      <c r="AH92" s="360"/>
      <c r="AI92" s="360"/>
      <c r="AJ92" s="361"/>
      <c r="AK92" s="361"/>
      <c r="AL92" s="361"/>
      <c r="AM92" s="361"/>
      <c r="AN92" s="361"/>
      <c r="AO92" s="361"/>
      <c r="AP92" s="361"/>
      <c r="AQ92" s="361"/>
      <c r="AR92" s="361"/>
    </row>
    <row r="93" spans="1:44" ht="42" customHeight="1">
      <c r="A93" s="126">
        <v>187</v>
      </c>
      <c r="B93" s="360" t="s">
        <v>495</v>
      </c>
      <c r="C93" s="361" t="s">
        <v>496</v>
      </c>
      <c r="D93" s="361" t="s">
        <v>330</v>
      </c>
      <c r="E93" s="362">
        <v>26</v>
      </c>
      <c r="F93" s="361" t="s">
        <v>43</v>
      </c>
      <c r="G93" s="361" t="s">
        <v>55</v>
      </c>
      <c r="H93" s="361" t="s">
        <v>28</v>
      </c>
      <c r="I93" s="361" t="s">
        <v>362</v>
      </c>
      <c r="J93" s="361" t="s">
        <v>731</v>
      </c>
      <c r="K93" s="361" t="s">
        <v>66</v>
      </c>
      <c r="L93" s="361" t="s">
        <v>191</v>
      </c>
      <c r="M93" s="361" t="s">
        <v>497</v>
      </c>
      <c r="N93" s="361" t="s">
        <v>46</v>
      </c>
      <c r="O93" s="361" t="s">
        <v>120</v>
      </c>
      <c r="P93" s="363" t="s">
        <v>498</v>
      </c>
      <c r="Q93" s="364" t="s">
        <v>499</v>
      </c>
      <c r="R93" s="361" t="s">
        <v>150</v>
      </c>
      <c r="S93" s="362">
        <v>1</v>
      </c>
      <c r="T93" s="361" t="s">
        <v>203</v>
      </c>
      <c r="U93" s="361">
        <v>41613</v>
      </c>
      <c r="V93" s="361">
        <v>41640</v>
      </c>
      <c r="W93" s="360" t="s">
        <v>74</v>
      </c>
      <c r="X93" s="360" t="s">
        <v>140</v>
      </c>
      <c r="Y93" s="365" t="s">
        <v>560</v>
      </c>
      <c r="Z93" s="359">
        <f>IF($V93&gt;0,ROUND(($V93-$U93)/365*12,0),"")</f>
        <v>1</v>
      </c>
      <c r="AA93" s="366">
        <f t="shared" ca="1" si="2"/>
        <v>0</v>
      </c>
      <c r="AB93" s="361"/>
      <c r="AC93" s="360"/>
      <c r="AD93" s="366"/>
      <c r="AE93" s="360"/>
      <c r="AF93" s="360"/>
      <c r="AG93" s="360"/>
      <c r="AH93" s="360"/>
      <c r="AI93" s="360"/>
      <c r="AJ93" s="361"/>
      <c r="AK93" s="361"/>
      <c r="AL93" s="361"/>
      <c r="AM93" s="361"/>
      <c r="AN93" s="361"/>
      <c r="AO93" s="361"/>
      <c r="AP93" s="361"/>
      <c r="AQ93" s="361"/>
      <c r="AR93" s="361"/>
    </row>
    <row r="94" spans="1:44" ht="36.75" customHeight="1">
      <c r="A94" s="126">
        <v>190</v>
      </c>
      <c r="B94" s="107" t="s">
        <v>379</v>
      </c>
      <c r="C94" s="108" t="s">
        <v>380</v>
      </c>
      <c r="D94" s="112"/>
      <c r="E94" s="127">
        <v>26</v>
      </c>
      <c r="F94" s="112" t="s">
        <v>43</v>
      </c>
      <c r="G94" s="108" t="s">
        <v>54</v>
      </c>
      <c r="H94" s="108" t="s">
        <v>76</v>
      </c>
      <c r="I94" s="108" t="s">
        <v>360</v>
      </c>
      <c r="J94" s="108"/>
      <c r="K94" s="108" t="s">
        <v>59</v>
      </c>
      <c r="L94" s="112" t="s">
        <v>192</v>
      </c>
      <c r="M94" s="108" t="s">
        <v>381</v>
      </c>
      <c r="N94" s="108" t="s">
        <v>48</v>
      </c>
      <c r="O94" s="108" t="s">
        <v>120</v>
      </c>
      <c r="P94" s="128" t="s">
        <v>382</v>
      </c>
      <c r="Q94" s="272" t="s">
        <v>383</v>
      </c>
      <c r="R94" s="300" t="s">
        <v>101</v>
      </c>
      <c r="S94" s="307"/>
      <c r="T94" s="108" t="s">
        <v>126</v>
      </c>
      <c r="U94" s="108">
        <v>41554</v>
      </c>
      <c r="V94" s="108"/>
      <c r="W94" s="107" t="s">
        <v>16</v>
      </c>
      <c r="X94" s="107"/>
      <c r="Y94" s="107"/>
      <c r="Z94" s="107"/>
      <c r="AA94" s="113">
        <f t="shared" ca="1" si="2"/>
        <v>5</v>
      </c>
      <c r="AB94" s="108"/>
      <c r="AC94" s="107"/>
      <c r="AD94" s="113">
        <v>1</v>
      </c>
      <c r="AE94" s="109">
        <v>1</v>
      </c>
      <c r="AF94" s="114">
        <v>1</v>
      </c>
      <c r="AG94" s="109">
        <v>1</v>
      </c>
      <c r="AH94" s="109">
        <v>1</v>
      </c>
      <c r="AI94" s="107"/>
      <c r="AJ94" s="109">
        <v>1</v>
      </c>
      <c r="AK94" s="108"/>
      <c r="AL94" s="108"/>
      <c r="AM94" s="108"/>
      <c r="AN94" s="108"/>
      <c r="AO94" s="108"/>
      <c r="AP94" s="108"/>
      <c r="AQ94" s="109">
        <v>1</v>
      </c>
      <c r="AR94" s="108"/>
    </row>
    <row r="95" spans="1:44" ht="44.25" customHeight="1">
      <c r="A95" s="126">
        <v>194</v>
      </c>
      <c r="B95" s="107" t="s">
        <v>505</v>
      </c>
      <c r="C95" s="108" t="s">
        <v>506</v>
      </c>
      <c r="D95" s="112"/>
      <c r="E95" s="127">
        <v>24</v>
      </c>
      <c r="F95" s="112" t="s">
        <v>43</v>
      </c>
      <c r="G95" s="108" t="s">
        <v>54</v>
      </c>
      <c r="H95" s="108" t="s">
        <v>76</v>
      </c>
      <c r="I95" s="108" t="s">
        <v>360</v>
      </c>
      <c r="J95" s="108"/>
      <c r="K95" s="108" t="s">
        <v>67</v>
      </c>
      <c r="L95" s="112" t="s">
        <v>196</v>
      </c>
      <c r="M95" s="108" t="s">
        <v>507</v>
      </c>
      <c r="N95" s="108" t="s">
        <v>51</v>
      </c>
      <c r="O95" s="108" t="s">
        <v>242</v>
      </c>
      <c r="P95" s="128" t="s">
        <v>508</v>
      </c>
      <c r="Q95" s="272" t="s">
        <v>509</v>
      </c>
      <c r="R95" s="300" t="s">
        <v>150</v>
      </c>
      <c r="S95" s="307"/>
      <c r="T95" s="108" t="s">
        <v>127</v>
      </c>
      <c r="U95" s="108">
        <v>41610</v>
      </c>
      <c r="V95" s="108"/>
      <c r="W95" s="107" t="s">
        <v>75</v>
      </c>
      <c r="X95" s="107"/>
      <c r="Y95" s="107"/>
      <c r="Z95" s="113"/>
      <c r="AA95" s="113">
        <f t="shared" ca="1" si="2"/>
        <v>3</v>
      </c>
      <c r="AB95" s="108"/>
      <c r="AC95" s="107"/>
      <c r="AD95" s="111"/>
      <c r="AE95" s="107"/>
      <c r="AF95" s="107"/>
      <c r="AG95" s="107"/>
      <c r="AH95" s="107"/>
      <c r="AI95" s="107"/>
      <c r="AJ95" s="108"/>
      <c r="AK95" s="108"/>
      <c r="AL95" s="108"/>
      <c r="AM95" s="108"/>
      <c r="AN95" s="108"/>
      <c r="AO95" s="108"/>
      <c r="AP95" s="108"/>
      <c r="AQ95" s="108"/>
      <c r="AR95" s="108"/>
    </row>
    <row r="96" spans="1:44" ht="24">
      <c r="A96" s="126">
        <v>196</v>
      </c>
      <c r="B96" s="107" t="s">
        <v>346</v>
      </c>
      <c r="C96" s="108" t="s">
        <v>347</v>
      </c>
      <c r="D96" s="112"/>
      <c r="E96" s="127">
        <v>33</v>
      </c>
      <c r="F96" s="112" t="s">
        <v>43</v>
      </c>
      <c r="G96" s="108" t="s">
        <v>54</v>
      </c>
      <c r="H96" s="108" t="s">
        <v>76</v>
      </c>
      <c r="I96" s="108" t="s">
        <v>360</v>
      </c>
      <c r="J96" s="108"/>
      <c r="K96" s="108" t="s">
        <v>59</v>
      </c>
      <c r="L96" s="112" t="s">
        <v>192</v>
      </c>
      <c r="M96" s="108" t="s">
        <v>348</v>
      </c>
      <c r="N96" s="108" t="s">
        <v>50</v>
      </c>
      <c r="O96" s="108" t="s">
        <v>120</v>
      </c>
      <c r="P96" s="128" t="s">
        <v>349</v>
      </c>
      <c r="Q96" s="272" t="s">
        <v>350</v>
      </c>
      <c r="R96" s="300" t="s">
        <v>150</v>
      </c>
      <c r="S96" s="307"/>
      <c r="T96" s="108" t="s">
        <v>352</v>
      </c>
      <c r="U96" s="108">
        <v>41522</v>
      </c>
      <c r="V96" s="108"/>
      <c r="W96" s="107" t="s">
        <v>16</v>
      </c>
      <c r="X96" s="107"/>
      <c r="Y96" s="107"/>
      <c r="Z96" s="107"/>
      <c r="AA96" s="113">
        <f t="shared" ca="1" si="2"/>
        <v>6</v>
      </c>
      <c r="AB96" s="108"/>
      <c r="AC96" s="109">
        <v>1</v>
      </c>
      <c r="AD96" s="111"/>
      <c r="AE96" s="109">
        <v>1</v>
      </c>
      <c r="AF96" s="109">
        <v>1</v>
      </c>
      <c r="AG96" s="271">
        <v>1</v>
      </c>
      <c r="AH96" s="109">
        <v>1</v>
      </c>
      <c r="AI96" s="109">
        <v>1</v>
      </c>
      <c r="AJ96" s="108"/>
      <c r="AK96" s="108"/>
      <c r="AL96" s="109">
        <v>1</v>
      </c>
      <c r="AM96" s="108"/>
      <c r="AN96" s="109">
        <v>1</v>
      </c>
      <c r="AO96" s="109">
        <v>1</v>
      </c>
      <c r="AP96" s="108"/>
      <c r="AQ96" s="109">
        <v>1</v>
      </c>
      <c r="AR96" s="108"/>
    </row>
    <row r="97" spans="1:44" ht="24">
      <c r="A97" s="126">
        <v>202</v>
      </c>
      <c r="B97" s="383" t="s">
        <v>603</v>
      </c>
      <c r="C97" s="384" t="s">
        <v>409</v>
      </c>
      <c r="D97" s="384"/>
      <c r="E97" s="385">
        <v>25</v>
      </c>
      <c r="F97" s="384" t="s">
        <v>43</v>
      </c>
      <c r="G97" s="384" t="s">
        <v>54</v>
      </c>
      <c r="H97" s="384" t="s">
        <v>76</v>
      </c>
      <c r="I97" s="384" t="s">
        <v>360</v>
      </c>
      <c r="J97" s="384"/>
      <c r="K97" s="384" t="s">
        <v>59</v>
      </c>
      <c r="L97" s="384" t="s">
        <v>192</v>
      </c>
      <c r="M97" s="384" t="s">
        <v>410</v>
      </c>
      <c r="N97" s="384" t="s">
        <v>45</v>
      </c>
      <c r="O97" s="384" t="s">
        <v>120</v>
      </c>
      <c r="P97" s="386" t="s">
        <v>411</v>
      </c>
      <c r="Q97" s="387" t="s">
        <v>412</v>
      </c>
      <c r="R97" s="384" t="s">
        <v>150</v>
      </c>
      <c r="S97" s="385"/>
      <c r="T97" s="384" t="s">
        <v>10</v>
      </c>
      <c r="U97" s="384">
        <v>41550</v>
      </c>
      <c r="V97" s="384">
        <v>41671</v>
      </c>
      <c r="W97" s="383" t="s">
        <v>17</v>
      </c>
      <c r="X97" s="383"/>
      <c r="Y97" s="383" t="s">
        <v>633</v>
      </c>
      <c r="Z97" s="390">
        <f>IF($V97&gt;0,ROUND(($V97-$U97)/365*12,0),"")</f>
        <v>4</v>
      </c>
      <c r="AA97" s="389">
        <f t="shared" ca="1" si="2"/>
        <v>0</v>
      </c>
      <c r="AB97" s="384"/>
      <c r="AC97" s="383"/>
      <c r="AD97" s="389"/>
      <c r="AE97" s="383"/>
      <c r="AF97" s="383"/>
      <c r="AG97" s="383"/>
      <c r="AH97" s="383"/>
      <c r="AI97" s="383"/>
      <c r="AJ97" s="384"/>
      <c r="AK97" s="384"/>
      <c r="AL97" s="384"/>
      <c r="AM97" s="384"/>
      <c r="AN97" s="384"/>
      <c r="AO97" s="384"/>
      <c r="AP97" s="384"/>
      <c r="AQ97" s="384"/>
      <c r="AR97" s="384"/>
    </row>
    <row r="98" spans="1:44" ht="36" customHeight="1">
      <c r="A98" s="126">
        <v>204</v>
      </c>
      <c r="B98" s="107" t="s">
        <v>230</v>
      </c>
      <c r="C98" s="108" t="s">
        <v>231</v>
      </c>
      <c r="D98" s="112"/>
      <c r="E98" s="127">
        <v>34</v>
      </c>
      <c r="F98" s="112" t="s">
        <v>42</v>
      </c>
      <c r="G98" s="108" t="s">
        <v>54</v>
      </c>
      <c r="H98" s="108" t="s">
        <v>76</v>
      </c>
      <c r="I98" s="108" t="s">
        <v>360</v>
      </c>
      <c r="J98" s="108"/>
      <c r="K98" s="108" t="s">
        <v>59</v>
      </c>
      <c r="L98" s="112" t="s">
        <v>191</v>
      </c>
      <c r="M98" s="108" t="s">
        <v>435</v>
      </c>
      <c r="N98" s="108" t="s">
        <v>46</v>
      </c>
      <c r="O98" s="108" t="s">
        <v>118</v>
      </c>
      <c r="P98" s="128" t="s">
        <v>436</v>
      </c>
      <c r="Q98" s="272" t="s">
        <v>232</v>
      </c>
      <c r="R98" s="300" t="s">
        <v>150</v>
      </c>
      <c r="S98" s="307"/>
      <c r="T98" s="108" t="s">
        <v>132</v>
      </c>
      <c r="U98" s="108">
        <v>41581</v>
      </c>
      <c r="V98" s="108"/>
      <c r="W98" s="107" t="s">
        <v>16</v>
      </c>
      <c r="X98" s="107"/>
      <c r="Y98" s="107" t="s">
        <v>746</v>
      </c>
      <c r="Z98" s="107"/>
      <c r="AA98" s="113">
        <f t="shared" ca="1" si="2"/>
        <v>4</v>
      </c>
      <c r="AB98" s="108"/>
      <c r="AC98" s="107"/>
      <c r="AD98" s="113"/>
      <c r="AE98" s="328">
        <v>1</v>
      </c>
      <c r="AF98" s="328">
        <v>1</v>
      </c>
      <c r="AG98" s="328">
        <v>1</v>
      </c>
      <c r="AH98" s="107"/>
      <c r="AI98" s="107"/>
      <c r="AJ98" s="108"/>
      <c r="AK98" s="108"/>
      <c r="AL98" s="328">
        <v>1</v>
      </c>
      <c r="AM98" s="108"/>
      <c r="AN98" s="108"/>
      <c r="AO98" s="108"/>
      <c r="AP98" s="108"/>
      <c r="AQ98" s="108"/>
      <c r="AR98" s="108"/>
    </row>
    <row r="99" spans="1:44" ht="24">
      <c r="A99" s="126">
        <v>210</v>
      </c>
      <c r="B99" s="111" t="s">
        <v>270</v>
      </c>
      <c r="C99" s="112" t="s">
        <v>271</v>
      </c>
      <c r="D99" s="112"/>
      <c r="E99" s="129">
        <v>25</v>
      </c>
      <c r="F99" s="112" t="s">
        <v>43</v>
      </c>
      <c r="G99" s="112" t="s">
        <v>54</v>
      </c>
      <c r="H99" s="112" t="s">
        <v>76</v>
      </c>
      <c r="I99" s="112" t="s">
        <v>360</v>
      </c>
      <c r="J99" s="112"/>
      <c r="K99" s="112" t="s">
        <v>59</v>
      </c>
      <c r="L99" s="112" t="s">
        <v>191</v>
      </c>
      <c r="M99" s="112" t="s">
        <v>272</v>
      </c>
      <c r="N99" s="112" t="s">
        <v>47</v>
      </c>
      <c r="O99" s="112" t="s">
        <v>120</v>
      </c>
      <c r="P99" s="130" t="s">
        <v>273</v>
      </c>
      <c r="Q99" s="274" t="s">
        <v>274</v>
      </c>
      <c r="R99" s="112" t="s">
        <v>101</v>
      </c>
      <c r="S99" s="129">
        <v>1</v>
      </c>
      <c r="T99" s="112" t="s">
        <v>130</v>
      </c>
      <c r="U99" s="112">
        <v>41342</v>
      </c>
      <c r="V99" s="112"/>
      <c r="W99" s="111" t="s">
        <v>16</v>
      </c>
      <c r="X99" s="111"/>
      <c r="Y99" s="111" t="s">
        <v>493</v>
      </c>
      <c r="Z99" s="271"/>
      <c r="AA99" s="113">
        <f t="shared" ref="AA99:AA107" ca="1" si="3">ROUND(IF(CELL("type",$V99)="i",TODAY()-$U99)/365*12,0)</f>
        <v>12</v>
      </c>
      <c r="AB99" s="113"/>
      <c r="AC99" s="113"/>
      <c r="AD99" s="271">
        <v>1</v>
      </c>
      <c r="AE99" s="113">
        <v>1</v>
      </c>
      <c r="AF99" s="113">
        <v>1</v>
      </c>
      <c r="AG99" s="113"/>
      <c r="AH99" s="113">
        <v>1</v>
      </c>
      <c r="AI99" s="109">
        <v>1</v>
      </c>
      <c r="AJ99" s="113"/>
      <c r="AK99" s="113"/>
      <c r="AL99" s="113"/>
      <c r="AM99" s="113"/>
      <c r="AN99" s="113"/>
      <c r="AO99" s="113"/>
      <c r="AP99" s="271"/>
      <c r="AQ99" s="271"/>
      <c r="AR99" s="271"/>
    </row>
    <row r="100" spans="1:44" ht="50.25" customHeight="1">
      <c r="A100" s="126">
        <v>214</v>
      </c>
      <c r="B100" s="383" t="s">
        <v>295</v>
      </c>
      <c r="C100" s="384" t="s">
        <v>296</v>
      </c>
      <c r="D100" s="384"/>
      <c r="E100" s="385">
        <v>30</v>
      </c>
      <c r="F100" s="384" t="s">
        <v>43</v>
      </c>
      <c r="G100" s="384" t="s">
        <v>55</v>
      </c>
      <c r="H100" s="384" t="s">
        <v>33</v>
      </c>
      <c r="I100" s="384" t="s">
        <v>362</v>
      </c>
      <c r="J100" s="384"/>
      <c r="K100" s="384" t="s">
        <v>59</v>
      </c>
      <c r="L100" s="384" t="s">
        <v>191</v>
      </c>
      <c r="M100" s="384" t="s">
        <v>297</v>
      </c>
      <c r="N100" s="384" t="s">
        <v>50</v>
      </c>
      <c r="O100" s="384" t="s">
        <v>120</v>
      </c>
      <c r="P100" s="386" t="s">
        <v>298</v>
      </c>
      <c r="Q100" s="387" t="s">
        <v>299</v>
      </c>
      <c r="R100" s="384" t="s">
        <v>101</v>
      </c>
      <c r="S100" s="385"/>
      <c r="T100" s="384" t="s">
        <v>203</v>
      </c>
      <c r="U100" s="384">
        <v>41395</v>
      </c>
      <c r="V100" s="384">
        <v>41640</v>
      </c>
      <c r="W100" s="383" t="s">
        <v>17</v>
      </c>
      <c r="X100" s="383"/>
      <c r="Y100" s="388" t="s">
        <v>586</v>
      </c>
      <c r="Z100" s="390">
        <f>IF($V100&gt;0,ROUND(($V100-$U100)/365*12,0),"")</f>
        <v>8</v>
      </c>
      <c r="AA100" s="389">
        <f t="shared" ca="1" si="3"/>
        <v>0</v>
      </c>
      <c r="AB100" s="384"/>
      <c r="AC100" s="383"/>
      <c r="AD100" s="389"/>
      <c r="AE100" s="383"/>
      <c r="AF100" s="383"/>
      <c r="AG100" s="383"/>
      <c r="AH100" s="383"/>
      <c r="AI100" s="383"/>
      <c r="AJ100" s="384"/>
      <c r="AK100" s="384"/>
      <c r="AL100" s="384"/>
      <c r="AM100" s="384"/>
      <c r="AN100" s="384"/>
      <c r="AO100" s="384"/>
      <c r="AP100" s="384"/>
      <c r="AQ100" s="384"/>
      <c r="AR100" s="384"/>
    </row>
    <row r="101" spans="1:44" ht="24.75" customHeight="1">
      <c r="A101" s="126">
        <v>225</v>
      </c>
      <c r="B101" s="115" t="s">
        <v>303</v>
      </c>
      <c r="C101" s="116" t="s">
        <v>354</v>
      </c>
      <c r="D101" s="116"/>
      <c r="E101" s="132">
        <v>26</v>
      </c>
      <c r="F101" s="116" t="s">
        <v>43</v>
      </c>
      <c r="G101" s="116" t="s">
        <v>55</v>
      </c>
      <c r="H101" s="116" t="s">
        <v>28</v>
      </c>
      <c r="I101" s="116" t="s">
        <v>362</v>
      </c>
      <c r="J101" s="116" t="s">
        <v>731</v>
      </c>
      <c r="K101" s="116" t="s">
        <v>59</v>
      </c>
      <c r="L101" s="116" t="s">
        <v>192</v>
      </c>
      <c r="M101" s="116" t="s">
        <v>355</v>
      </c>
      <c r="N101" s="116" t="s">
        <v>45</v>
      </c>
      <c r="O101" s="116" t="s">
        <v>242</v>
      </c>
      <c r="P101" s="133" t="s">
        <v>473</v>
      </c>
      <c r="Q101" s="273" t="s">
        <v>356</v>
      </c>
      <c r="R101" s="116" t="s">
        <v>150</v>
      </c>
      <c r="S101" s="132"/>
      <c r="T101" s="116" t="s">
        <v>129</v>
      </c>
      <c r="U101" s="116">
        <v>41548</v>
      </c>
      <c r="V101" s="116"/>
      <c r="W101" s="115" t="s">
        <v>75</v>
      </c>
      <c r="X101" s="115"/>
      <c r="Y101" s="115" t="s">
        <v>474</v>
      </c>
      <c r="Z101" s="115"/>
      <c r="AA101" s="117">
        <f t="shared" ca="1" si="3"/>
        <v>5</v>
      </c>
      <c r="AB101" s="116"/>
      <c r="AC101" s="115"/>
      <c r="AD101" s="115"/>
      <c r="AE101" s="115"/>
      <c r="AF101" s="115"/>
      <c r="AG101" s="115"/>
      <c r="AH101" s="115"/>
      <c r="AI101" s="115"/>
      <c r="AJ101" s="116"/>
      <c r="AK101" s="116"/>
      <c r="AL101" s="116"/>
      <c r="AM101" s="116"/>
      <c r="AN101" s="116"/>
      <c r="AO101" s="116"/>
      <c r="AP101" s="116"/>
      <c r="AQ101" s="116"/>
      <c r="AR101" s="116"/>
    </row>
    <row r="102" spans="1:44" ht="27" customHeight="1">
      <c r="A102" s="126">
        <v>227</v>
      </c>
      <c r="B102" s="107" t="s">
        <v>437</v>
      </c>
      <c r="C102" s="108" t="s">
        <v>438</v>
      </c>
      <c r="D102" s="112"/>
      <c r="E102" s="127">
        <v>24</v>
      </c>
      <c r="F102" s="112" t="s">
        <v>43</v>
      </c>
      <c r="G102" s="108" t="s">
        <v>54</v>
      </c>
      <c r="H102" s="108" t="s">
        <v>76</v>
      </c>
      <c r="I102" s="108" t="s">
        <v>360</v>
      </c>
      <c r="J102" s="108"/>
      <c r="K102" s="108" t="s">
        <v>67</v>
      </c>
      <c r="L102" s="112" t="s">
        <v>191</v>
      </c>
      <c r="M102" s="108" t="s">
        <v>439</v>
      </c>
      <c r="N102" s="108" t="s">
        <v>50</v>
      </c>
      <c r="O102" s="108" t="s">
        <v>242</v>
      </c>
      <c r="P102" s="128" t="s">
        <v>440</v>
      </c>
      <c r="Q102" s="272" t="s">
        <v>441</v>
      </c>
      <c r="R102" s="300" t="s">
        <v>101</v>
      </c>
      <c r="S102" s="307"/>
      <c r="T102" s="108" t="s">
        <v>127</v>
      </c>
      <c r="U102" s="108">
        <v>41583</v>
      </c>
      <c r="V102" s="108"/>
      <c r="W102" s="107" t="s">
        <v>17</v>
      </c>
      <c r="X102" s="107"/>
      <c r="Y102" s="107" t="s">
        <v>584</v>
      </c>
      <c r="Z102" s="107"/>
      <c r="AA102" s="113">
        <f t="shared" ca="1" si="3"/>
        <v>4</v>
      </c>
      <c r="AB102" s="108"/>
      <c r="AC102" s="107"/>
      <c r="AD102" s="113"/>
      <c r="AE102" s="107"/>
      <c r="AF102" s="107"/>
      <c r="AG102" s="107"/>
      <c r="AH102" s="107"/>
      <c r="AI102" s="107"/>
      <c r="AJ102" s="108"/>
      <c r="AK102" s="108"/>
      <c r="AL102" s="108"/>
      <c r="AM102" s="108"/>
      <c r="AN102" s="108"/>
      <c r="AO102" s="108"/>
      <c r="AP102" s="108"/>
      <c r="AQ102" s="108"/>
      <c r="AR102" s="108"/>
    </row>
    <row r="103" spans="1:44" ht="47.25" customHeight="1">
      <c r="A103" s="126">
        <v>230</v>
      </c>
      <c r="B103" s="383" t="s">
        <v>247</v>
      </c>
      <c r="C103" s="384" t="s">
        <v>248</v>
      </c>
      <c r="D103" s="384"/>
      <c r="E103" s="385">
        <v>27</v>
      </c>
      <c r="F103" s="384" t="s">
        <v>43</v>
      </c>
      <c r="G103" s="384" t="s">
        <v>54</v>
      </c>
      <c r="H103" s="384" t="s">
        <v>76</v>
      </c>
      <c r="I103" s="384" t="s">
        <v>360</v>
      </c>
      <c r="J103" s="384"/>
      <c r="K103" s="384" t="s">
        <v>59</v>
      </c>
      <c r="L103" s="384" t="s">
        <v>192</v>
      </c>
      <c r="M103" s="384" t="s">
        <v>249</v>
      </c>
      <c r="N103" s="384" t="s">
        <v>45</v>
      </c>
      <c r="O103" s="384" t="s">
        <v>118</v>
      </c>
      <c r="P103" s="386" t="s">
        <v>250</v>
      </c>
      <c r="Q103" s="387" t="s">
        <v>251</v>
      </c>
      <c r="R103" s="384" t="s">
        <v>150</v>
      </c>
      <c r="S103" s="385"/>
      <c r="T103" s="384" t="s">
        <v>133</v>
      </c>
      <c r="U103" s="384">
        <v>41306</v>
      </c>
      <c r="V103" s="384">
        <v>41671</v>
      </c>
      <c r="W103" s="383" t="s">
        <v>17</v>
      </c>
      <c r="X103" s="383"/>
      <c r="Y103" s="402" t="s">
        <v>647</v>
      </c>
      <c r="Z103" s="400">
        <f>IF($V103&gt;0,ROUND(($V103-$U103)/365*12,0),"")</f>
        <v>12</v>
      </c>
      <c r="AA103" s="389">
        <f t="shared" ca="1" si="3"/>
        <v>0</v>
      </c>
      <c r="AB103" s="389">
        <v>1</v>
      </c>
      <c r="AC103" s="389"/>
      <c r="AD103" s="401"/>
      <c r="AE103" s="389"/>
      <c r="AF103" s="389"/>
      <c r="AG103" s="389"/>
      <c r="AH103" s="389"/>
      <c r="AI103" s="389"/>
      <c r="AJ103" s="389"/>
      <c r="AK103" s="389"/>
      <c r="AL103" s="389"/>
      <c r="AM103" s="389"/>
      <c r="AN103" s="389"/>
      <c r="AO103" s="389"/>
      <c r="AP103" s="401"/>
      <c r="AQ103" s="401"/>
      <c r="AR103" s="401"/>
    </row>
    <row r="104" spans="1:44" ht="32.25" customHeight="1">
      <c r="A104" s="126">
        <v>231</v>
      </c>
      <c r="B104" s="107" t="s">
        <v>289</v>
      </c>
      <c r="C104" s="108" t="s">
        <v>290</v>
      </c>
      <c r="D104" s="112"/>
      <c r="E104" s="127">
        <v>26</v>
      </c>
      <c r="F104" s="112" t="s">
        <v>42</v>
      </c>
      <c r="G104" s="108" t="s">
        <v>55</v>
      </c>
      <c r="H104" s="108" t="s">
        <v>32</v>
      </c>
      <c r="I104" s="108" t="s">
        <v>362</v>
      </c>
      <c r="J104" s="108"/>
      <c r="K104" s="108" t="s">
        <v>59</v>
      </c>
      <c r="L104" s="112" t="s">
        <v>191</v>
      </c>
      <c r="M104" s="108" t="s">
        <v>291</v>
      </c>
      <c r="N104" s="108" t="s">
        <v>116</v>
      </c>
      <c r="O104" s="108" t="s">
        <v>120</v>
      </c>
      <c r="P104" s="128" t="s">
        <v>292</v>
      </c>
      <c r="Q104" s="272" t="s">
        <v>293</v>
      </c>
      <c r="R104" s="112" t="s">
        <v>151</v>
      </c>
      <c r="S104" s="129"/>
      <c r="T104" s="108" t="s">
        <v>203</v>
      </c>
      <c r="U104" s="300">
        <v>41373</v>
      </c>
      <c r="V104" s="108"/>
      <c r="W104" s="107" t="s">
        <v>16</v>
      </c>
      <c r="X104" s="107"/>
      <c r="Y104" s="107" t="s">
        <v>646</v>
      </c>
      <c r="Z104" s="107"/>
      <c r="AA104" s="113">
        <f t="shared" ca="1" si="3"/>
        <v>11</v>
      </c>
      <c r="AB104" s="108"/>
      <c r="AC104" s="107"/>
      <c r="AD104" s="113"/>
      <c r="AE104" s="107"/>
      <c r="AF104" s="107"/>
      <c r="AG104" s="107"/>
      <c r="AH104" s="107"/>
      <c r="AI104" s="107"/>
      <c r="AJ104" s="108"/>
      <c r="AK104" s="108"/>
      <c r="AL104" s="108"/>
      <c r="AM104" s="108"/>
      <c r="AN104" s="108"/>
      <c r="AO104" s="108"/>
      <c r="AP104" s="108"/>
      <c r="AQ104" s="108"/>
      <c r="AR104" s="108"/>
    </row>
    <row r="105" spans="1:44" ht="36" customHeight="1">
      <c r="A105" s="126">
        <v>234</v>
      </c>
      <c r="B105" s="107" t="s">
        <v>540</v>
      </c>
      <c r="C105" s="108" t="s">
        <v>207</v>
      </c>
      <c r="D105" s="112"/>
      <c r="E105" s="127">
        <v>23</v>
      </c>
      <c r="F105" s="112" t="s">
        <v>43</v>
      </c>
      <c r="G105" s="108" t="s">
        <v>54</v>
      </c>
      <c r="H105" s="108" t="s">
        <v>76</v>
      </c>
      <c r="I105" s="108" t="s">
        <v>360</v>
      </c>
      <c r="J105" s="108"/>
      <c r="K105" s="108" t="s">
        <v>67</v>
      </c>
      <c r="L105" s="112" t="s">
        <v>192</v>
      </c>
      <c r="M105" s="108" t="s">
        <v>468</v>
      </c>
      <c r="N105" s="108" t="s">
        <v>45</v>
      </c>
      <c r="O105" s="108" t="s">
        <v>120</v>
      </c>
      <c r="P105" s="128" t="s">
        <v>469</v>
      </c>
      <c r="Q105" s="272" t="s">
        <v>470</v>
      </c>
      <c r="R105" s="300" t="s">
        <v>101</v>
      </c>
      <c r="S105" s="307">
        <v>1</v>
      </c>
      <c r="T105" s="108" t="s">
        <v>124</v>
      </c>
      <c r="U105" s="108">
        <v>41580</v>
      </c>
      <c r="V105" s="108"/>
      <c r="W105" s="107" t="s">
        <v>75</v>
      </c>
      <c r="X105" s="107"/>
      <c r="Y105" s="107"/>
      <c r="Z105" s="107"/>
      <c r="AA105" s="113">
        <f t="shared" ca="1" si="3"/>
        <v>4</v>
      </c>
      <c r="AB105" s="108"/>
      <c r="AC105" s="107"/>
      <c r="AD105" s="271">
        <v>1</v>
      </c>
      <c r="AE105" s="107"/>
      <c r="AF105" s="114">
        <v>1</v>
      </c>
      <c r="AG105" s="114">
        <v>1</v>
      </c>
      <c r="AH105" s="109">
        <v>1</v>
      </c>
      <c r="AI105" s="107"/>
      <c r="AJ105" s="108"/>
      <c r="AK105" s="108"/>
      <c r="AL105" s="108"/>
      <c r="AM105" s="108"/>
      <c r="AN105" s="109">
        <v>1</v>
      </c>
      <c r="AO105" s="108"/>
      <c r="AP105" s="108"/>
      <c r="AQ105" s="108"/>
      <c r="AR105" s="108"/>
    </row>
    <row r="106" spans="1:44" ht="40.5" customHeight="1">
      <c r="A106" s="126">
        <v>236</v>
      </c>
      <c r="B106" s="107" t="s">
        <v>341</v>
      </c>
      <c r="C106" s="108" t="s">
        <v>342</v>
      </c>
      <c r="D106" s="112"/>
      <c r="E106" s="127">
        <v>28</v>
      </c>
      <c r="F106" s="112" t="s">
        <v>42</v>
      </c>
      <c r="G106" s="108" t="s">
        <v>54</v>
      </c>
      <c r="H106" s="108" t="s">
        <v>76</v>
      </c>
      <c r="I106" s="108" t="s">
        <v>360</v>
      </c>
      <c r="J106" s="108"/>
      <c r="K106" s="108" t="s">
        <v>59</v>
      </c>
      <c r="L106" s="112" t="s">
        <v>192</v>
      </c>
      <c r="M106" s="108" t="s">
        <v>343</v>
      </c>
      <c r="N106" s="108" t="s">
        <v>48</v>
      </c>
      <c r="O106" s="108" t="s">
        <v>120</v>
      </c>
      <c r="P106" s="128" t="s">
        <v>344</v>
      </c>
      <c r="Q106" s="272" t="s">
        <v>345</v>
      </c>
      <c r="R106" s="300" t="s">
        <v>101</v>
      </c>
      <c r="S106" s="307"/>
      <c r="T106" s="108" t="s">
        <v>132</v>
      </c>
      <c r="U106" s="108">
        <v>41518</v>
      </c>
      <c r="V106" s="108"/>
      <c r="W106" s="107" t="s">
        <v>16</v>
      </c>
      <c r="X106" s="107"/>
      <c r="Y106" s="107" t="s">
        <v>653</v>
      </c>
      <c r="Z106" s="107"/>
      <c r="AA106" s="113">
        <f t="shared" ca="1" si="3"/>
        <v>6</v>
      </c>
      <c r="AB106" s="108"/>
      <c r="AC106" s="107"/>
      <c r="AD106" s="111"/>
      <c r="AE106" s="107"/>
      <c r="AF106" s="107"/>
      <c r="AG106" s="107"/>
      <c r="AH106" s="107"/>
      <c r="AI106" s="107"/>
      <c r="AJ106" s="108"/>
      <c r="AK106" s="108"/>
      <c r="AL106" s="108"/>
      <c r="AM106" s="108"/>
      <c r="AN106" s="108"/>
      <c r="AO106" s="108"/>
      <c r="AP106" s="108"/>
      <c r="AQ106" s="108"/>
      <c r="AR106" s="108"/>
    </row>
    <row r="107" spans="1:44" ht="28.5" customHeight="1">
      <c r="A107" s="126">
        <v>237</v>
      </c>
      <c r="B107" s="383" t="s">
        <v>331</v>
      </c>
      <c r="C107" s="384" t="s">
        <v>332</v>
      </c>
      <c r="D107" s="384"/>
      <c r="E107" s="385">
        <v>31</v>
      </c>
      <c r="F107" s="384" t="s">
        <v>43</v>
      </c>
      <c r="G107" s="384" t="s">
        <v>55</v>
      </c>
      <c r="H107" s="384" t="s">
        <v>113</v>
      </c>
      <c r="I107" s="384" t="s">
        <v>362</v>
      </c>
      <c r="J107" s="384"/>
      <c r="K107" s="384" t="s">
        <v>59</v>
      </c>
      <c r="L107" s="384" t="s">
        <v>192</v>
      </c>
      <c r="M107" s="384" t="s">
        <v>333</v>
      </c>
      <c r="N107" s="384" t="s">
        <v>49</v>
      </c>
      <c r="O107" s="384" t="s">
        <v>120</v>
      </c>
      <c r="P107" s="386" t="s">
        <v>334</v>
      </c>
      <c r="Q107" s="387" t="s">
        <v>335</v>
      </c>
      <c r="R107" s="384" t="s">
        <v>101</v>
      </c>
      <c r="S107" s="385"/>
      <c r="T107" s="384" t="s">
        <v>123</v>
      </c>
      <c r="U107" s="384">
        <v>41456</v>
      </c>
      <c r="V107" s="384"/>
      <c r="W107" s="383" t="s">
        <v>198</v>
      </c>
      <c r="X107" s="383"/>
      <c r="Y107" s="404" t="s">
        <v>663</v>
      </c>
      <c r="Z107" s="383"/>
      <c r="AA107" s="389">
        <f t="shared" ca="1" si="3"/>
        <v>8</v>
      </c>
      <c r="AB107" s="389">
        <v>1</v>
      </c>
      <c r="AC107" s="389">
        <v>1</v>
      </c>
      <c r="AD107" s="389"/>
      <c r="AE107" s="401">
        <v>1</v>
      </c>
      <c r="AF107" s="401">
        <v>1</v>
      </c>
      <c r="AG107" s="401">
        <v>1</v>
      </c>
      <c r="AH107" s="383"/>
      <c r="AI107" s="383"/>
      <c r="AJ107" s="384"/>
      <c r="AK107" s="384"/>
      <c r="AL107" s="384"/>
      <c r="AM107" s="384"/>
      <c r="AN107" s="384"/>
      <c r="AO107" s="384"/>
      <c r="AP107" s="384"/>
      <c r="AQ107" s="384"/>
      <c r="AR107" s="384"/>
    </row>
    <row r="108" spans="1:44" ht="47.25" customHeight="1">
      <c r="A108" s="114">
        <v>237</v>
      </c>
      <c r="B108" s="107"/>
      <c r="C108" s="108"/>
      <c r="D108" s="112"/>
      <c r="E108" s="127"/>
      <c r="F108" s="112"/>
      <c r="G108" s="108"/>
      <c r="H108" s="108"/>
      <c r="I108" s="108"/>
      <c r="J108" s="112"/>
      <c r="K108" s="108"/>
      <c r="L108" s="112"/>
      <c r="M108" s="108"/>
      <c r="N108" s="108"/>
      <c r="O108" s="108"/>
      <c r="P108" s="128"/>
      <c r="Q108" s="108"/>
      <c r="R108" s="300"/>
      <c r="S108" s="307"/>
      <c r="T108" s="108"/>
      <c r="U108" s="108"/>
      <c r="V108" s="108"/>
      <c r="W108" s="107"/>
      <c r="X108" s="107"/>
      <c r="Y108" s="107"/>
      <c r="Z108" s="107"/>
      <c r="AA108" s="113"/>
      <c r="AB108" s="108"/>
      <c r="AC108" s="107"/>
      <c r="AD108" s="113"/>
      <c r="AE108" s="107"/>
      <c r="AF108" s="107"/>
      <c r="AG108" s="107"/>
      <c r="AH108" s="107"/>
      <c r="AI108" s="107"/>
      <c r="AJ108" s="108"/>
      <c r="AK108" s="108"/>
      <c r="AL108" s="108"/>
      <c r="AM108" s="108"/>
      <c r="AN108" s="108"/>
      <c r="AO108" s="108"/>
      <c r="AP108" s="108"/>
      <c r="AQ108" s="108"/>
      <c r="AR108" s="108"/>
    </row>
    <row r="109" spans="1:44">
      <c r="A109" s="114">
        <v>238</v>
      </c>
      <c r="B109" s="107"/>
      <c r="C109" s="108"/>
      <c r="D109" s="112"/>
      <c r="E109" s="127"/>
      <c r="F109" s="112"/>
      <c r="G109" s="108"/>
      <c r="H109" s="108"/>
      <c r="I109" s="108"/>
      <c r="J109" s="112"/>
      <c r="K109" s="108"/>
      <c r="L109" s="112"/>
      <c r="M109" s="108"/>
      <c r="N109" s="108"/>
      <c r="O109" s="108"/>
      <c r="P109" s="128"/>
      <c r="Q109" s="108"/>
      <c r="R109" s="300"/>
      <c r="S109" s="307"/>
      <c r="T109" s="108"/>
      <c r="U109" s="108"/>
      <c r="V109" s="108"/>
      <c r="W109" s="107"/>
      <c r="X109" s="107"/>
      <c r="Y109" s="107"/>
      <c r="Z109" s="107"/>
      <c r="AA109" s="113"/>
      <c r="AB109" s="108"/>
      <c r="AC109" s="107"/>
      <c r="AD109" s="111"/>
      <c r="AE109" s="107"/>
      <c r="AF109" s="107"/>
      <c r="AG109" s="107"/>
      <c r="AH109" s="107"/>
      <c r="AI109" s="107"/>
      <c r="AJ109" s="108"/>
      <c r="AK109" s="108"/>
      <c r="AL109" s="108"/>
      <c r="AM109" s="108" t="s">
        <v>664</v>
      </c>
      <c r="AN109" s="108"/>
      <c r="AO109" s="108"/>
      <c r="AP109" s="108"/>
      <c r="AQ109" s="108"/>
      <c r="AR109" s="108"/>
    </row>
    <row r="110" spans="1:44">
      <c r="A110" s="114">
        <v>239</v>
      </c>
      <c r="B110" s="107"/>
      <c r="C110" s="108"/>
      <c r="D110" s="112"/>
      <c r="E110" s="127"/>
      <c r="F110" s="112"/>
      <c r="G110" s="108"/>
      <c r="H110" s="108"/>
      <c r="I110" s="108"/>
      <c r="J110" s="112"/>
      <c r="K110" s="108"/>
      <c r="L110" s="112"/>
      <c r="M110" s="108"/>
      <c r="N110" s="108"/>
      <c r="O110" s="108"/>
      <c r="P110" s="128"/>
      <c r="Q110" s="326"/>
      <c r="R110" s="300"/>
      <c r="S110" s="307"/>
      <c r="T110" s="108"/>
      <c r="U110" s="131"/>
      <c r="V110" s="108"/>
      <c r="W110" s="107"/>
      <c r="X110" s="107"/>
      <c r="Y110" s="107"/>
      <c r="Z110" s="107"/>
      <c r="AA110" s="108"/>
      <c r="AB110" s="108"/>
      <c r="AC110" s="107"/>
      <c r="AD110" s="113"/>
      <c r="AE110" s="107"/>
      <c r="AF110" s="107"/>
      <c r="AG110" s="107"/>
      <c r="AH110" s="107"/>
      <c r="AI110" s="107"/>
      <c r="AJ110" s="108"/>
      <c r="AK110" s="108"/>
      <c r="AL110" s="108"/>
      <c r="AM110" s="108"/>
      <c r="AN110" s="108"/>
      <c r="AO110" s="108"/>
      <c r="AP110" s="108"/>
      <c r="AQ110" s="108"/>
      <c r="AR110" s="108"/>
    </row>
    <row r="111" spans="1:44" ht="24" customHeight="1">
      <c r="A111" s="114">
        <v>240</v>
      </c>
      <c r="B111" s="107"/>
      <c r="C111" s="108"/>
      <c r="D111" s="112"/>
      <c r="E111" s="127"/>
      <c r="F111" s="112"/>
      <c r="G111" s="108"/>
      <c r="H111" s="108"/>
      <c r="I111" s="108"/>
      <c r="J111" s="112"/>
      <c r="K111" s="108"/>
      <c r="L111" s="112"/>
      <c r="M111" s="108"/>
      <c r="N111" s="108"/>
      <c r="O111" s="108"/>
      <c r="P111" s="128"/>
      <c r="Q111" s="108"/>
      <c r="R111" s="300"/>
      <c r="S111" s="307"/>
      <c r="T111" s="108"/>
      <c r="U111" s="131"/>
      <c r="V111" s="108"/>
      <c r="W111" s="107"/>
      <c r="X111" s="107"/>
      <c r="Y111" s="107"/>
      <c r="Z111" s="107"/>
      <c r="AA111" s="108"/>
      <c r="AB111" s="108"/>
      <c r="AC111" s="107"/>
      <c r="AD111" s="111"/>
      <c r="AE111" s="107"/>
      <c r="AF111" s="107"/>
      <c r="AG111" s="107"/>
      <c r="AH111" s="107"/>
      <c r="AI111" s="107"/>
      <c r="AJ111" s="108"/>
      <c r="AK111" s="108"/>
      <c r="AL111" s="108"/>
      <c r="AM111" s="108"/>
      <c r="AN111" s="108"/>
      <c r="AO111" s="108"/>
      <c r="AP111" s="108"/>
      <c r="AQ111" s="108"/>
      <c r="AR111" s="108"/>
    </row>
    <row r="112" spans="1:44" ht="24" customHeight="1">
      <c r="B112" s="107"/>
      <c r="C112" s="108"/>
      <c r="D112" s="112"/>
      <c r="E112" s="127"/>
      <c r="F112" s="112"/>
      <c r="G112" s="108"/>
      <c r="H112" s="108"/>
      <c r="I112" s="108"/>
      <c r="J112" s="112"/>
      <c r="K112" s="108"/>
      <c r="L112" s="112"/>
      <c r="M112" s="108"/>
      <c r="N112" s="108"/>
      <c r="O112" s="108"/>
      <c r="P112" s="128"/>
      <c r="Q112" s="108"/>
      <c r="R112" s="300"/>
      <c r="S112" s="307"/>
      <c r="T112" s="108"/>
      <c r="U112" s="131"/>
      <c r="V112" s="108"/>
      <c r="W112" s="107"/>
      <c r="X112" s="107"/>
      <c r="Y112" s="107"/>
      <c r="Z112" s="107"/>
      <c r="AA112" s="108"/>
      <c r="AB112" s="108"/>
      <c r="AC112" s="107"/>
      <c r="AD112" s="107"/>
      <c r="AE112" s="107"/>
      <c r="AF112" s="107"/>
      <c r="AG112" s="107"/>
      <c r="AH112" s="107"/>
      <c r="AI112" s="107"/>
      <c r="AJ112" s="108"/>
      <c r="AK112" s="108"/>
      <c r="AL112" s="108"/>
      <c r="AM112" s="108"/>
      <c r="AN112" s="108"/>
      <c r="AO112" s="108"/>
      <c r="AP112" s="108"/>
      <c r="AQ112" s="108"/>
      <c r="AR112" s="108"/>
    </row>
    <row r="113" spans="2:44" ht="24" customHeight="1">
      <c r="B113" s="107"/>
      <c r="C113" s="108"/>
      <c r="D113" s="112"/>
      <c r="E113" s="127"/>
      <c r="F113" s="112"/>
      <c r="G113" s="108"/>
      <c r="H113" s="108"/>
      <c r="I113" s="108"/>
      <c r="J113" s="112"/>
      <c r="K113" s="108"/>
      <c r="L113" s="112"/>
      <c r="M113" s="108"/>
      <c r="N113" s="108"/>
      <c r="O113" s="108"/>
      <c r="P113" s="128"/>
      <c r="Q113" s="108"/>
      <c r="R113" s="300"/>
      <c r="S113" s="307"/>
      <c r="T113" s="108"/>
      <c r="U113" s="131"/>
      <c r="V113" s="108"/>
      <c r="W113" s="107"/>
      <c r="X113" s="107"/>
      <c r="Y113" s="107"/>
      <c r="Z113" s="107"/>
      <c r="AA113" s="108"/>
      <c r="AB113" s="108"/>
      <c r="AC113" s="107"/>
      <c r="AD113" s="107"/>
      <c r="AE113" s="107"/>
      <c r="AF113" s="107"/>
      <c r="AG113" s="107"/>
      <c r="AH113" s="107"/>
      <c r="AI113" s="107"/>
      <c r="AJ113" s="108"/>
      <c r="AK113" s="108"/>
      <c r="AL113" s="108"/>
      <c r="AM113" s="108"/>
      <c r="AN113" s="108"/>
      <c r="AO113" s="108"/>
      <c r="AP113" s="108"/>
      <c r="AQ113" s="108"/>
      <c r="AR113" s="108"/>
    </row>
    <row r="114" spans="2:44" ht="24" customHeight="1">
      <c r="B114" s="107"/>
      <c r="C114" s="108"/>
      <c r="D114" s="112"/>
      <c r="E114" s="127"/>
      <c r="F114" s="112"/>
      <c r="G114" s="108"/>
      <c r="H114" s="108"/>
      <c r="I114" s="108"/>
      <c r="J114" s="112"/>
      <c r="K114" s="108"/>
      <c r="L114" s="112"/>
      <c r="M114" s="108"/>
      <c r="N114" s="108"/>
      <c r="O114" s="108"/>
      <c r="P114" s="128"/>
      <c r="Q114" s="108"/>
      <c r="R114" s="300"/>
      <c r="S114" s="307"/>
      <c r="T114" s="108"/>
      <c r="U114" s="131"/>
      <c r="V114" s="108"/>
      <c r="W114" s="107"/>
      <c r="X114" s="107"/>
      <c r="Y114" s="107"/>
      <c r="Z114" s="107"/>
      <c r="AA114" s="108"/>
      <c r="AB114" s="108"/>
      <c r="AC114" s="107"/>
      <c r="AD114" s="107"/>
      <c r="AE114" s="107"/>
      <c r="AF114" s="107"/>
      <c r="AG114" s="107"/>
      <c r="AH114" s="107"/>
      <c r="AI114" s="107"/>
      <c r="AJ114" s="108"/>
      <c r="AK114" s="108"/>
      <c r="AL114" s="108"/>
      <c r="AM114" s="108"/>
      <c r="AN114" s="108"/>
      <c r="AO114" s="108"/>
      <c r="AP114" s="108"/>
      <c r="AQ114" s="108"/>
      <c r="AR114" s="108"/>
    </row>
    <row r="115" spans="2:44" ht="24" customHeight="1">
      <c r="B115" s="107"/>
      <c r="C115" s="108"/>
      <c r="D115" s="112"/>
      <c r="E115" s="127"/>
      <c r="F115" s="112"/>
      <c r="G115" s="108"/>
      <c r="H115" s="108"/>
      <c r="I115" s="108"/>
      <c r="J115" s="112"/>
      <c r="K115" s="108"/>
      <c r="L115" s="112"/>
      <c r="M115" s="108"/>
      <c r="N115" s="108"/>
      <c r="O115" s="108"/>
      <c r="P115" s="128" t="s">
        <v>302</v>
      </c>
      <c r="Q115" s="108"/>
      <c r="R115" s="300"/>
      <c r="S115" s="307"/>
      <c r="T115" s="108"/>
      <c r="U115" s="131"/>
      <c r="V115" s="108"/>
      <c r="W115" s="107"/>
      <c r="X115" s="107"/>
      <c r="Y115" s="107"/>
      <c r="Z115" s="107"/>
      <c r="AA115" s="108"/>
      <c r="AB115" s="108"/>
      <c r="AC115" s="107"/>
      <c r="AD115" s="107"/>
      <c r="AE115" s="107"/>
      <c r="AF115" s="107"/>
      <c r="AG115" s="107"/>
      <c r="AH115" s="107"/>
      <c r="AI115" s="107"/>
      <c r="AJ115" s="108"/>
      <c r="AK115" s="108"/>
      <c r="AL115" s="108"/>
      <c r="AM115" s="108"/>
      <c r="AN115" s="108"/>
      <c r="AO115" s="108"/>
      <c r="AP115" s="108"/>
      <c r="AQ115" s="108"/>
      <c r="AR115" s="108"/>
    </row>
    <row r="116" spans="2:44" ht="24" customHeight="1">
      <c r="B116" s="107"/>
      <c r="C116" s="108"/>
      <c r="D116" s="112"/>
      <c r="E116" s="127"/>
      <c r="F116" s="112"/>
      <c r="G116" s="108"/>
      <c r="H116" s="108"/>
      <c r="I116" s="108"/>
      <c r="J116" s="112"/>
      <c r="K116" s="108"/>
      <c r="L116" s="112"/>
      <c r="M116" s="108"/>
      <c r="N116" s="108"/>
      <c r="O116" s="108"/>
      <c r="P116" s="128"/>
      <c r="Q116" s="108"/>
      <c r="R116" s="300"/>
      <c r="S116" s="307"/>
      <c r="T116" s="108"/>
      <c r="U116" s="131"/>
      <c r="V116" s="108"/>
      <c r="W116" s="107"/>
      <c r="X116" s="107"/>
      <c r="Y116" s="107"/>
      <c r="Z116" s="107"/>
      <c r="AA116" s="108"/>
      <c r="AB116" s="108"/>
      <c r="AC116" s="107"/>
      <c r="AD116" s="107"/>
      <c r="AE116" s="107"/>
      <c r="AF116" s="107"/>
      <c r="AG116" s="107"/>
      <c r="AH116" s="107"/>
      <c r="AI116" s="107"/>
      <c r="AJ116" s="108"/>
      <c r="AK116" s="108"/>
      <c r="AL116" s="108"/>
      <c r="AM116" s="108"/>
      <c r="AN116" s="108"/>
      <c r="AO116" s="108"/>
      <c r="AP116" s="108"/>
      <c r="AQ116" s="108"/>
      <c r="AR116" s="108"/>
    </row>
    <row r="117" spans="2:44" ht="24" customHeight="1">
      <c r="B117" s="107"/>
      <c r="C117" s="108"/>
      <c r="D117" s="112"/>
      <c r="E117" s="127"/>
      <c r="F117" s="112"/>
      <c r="G117" s="108"/>
      <c r="H117" s="108"/>
      <c r="I117" s="108"/>
      <c r="J117" s="112"/>
      <c r="K117" s="108"/>
      <c r="L117" s="112"/>
      <c r="M117" s="108"/>
      <c r="N117" s="108"/>
      <c r="O117" s="108"/>
      <c r="P117" s="128"/>
      <c r="Q117" s="108"/>
      <c r="R117" s="300"/>
      <c r="S117" s="307"/>
      <c r="T117" s="108"/>
      <c r="U117" s="131"/>
      <c r="V117" s="108"/>
      <c r="W117" s="107"/>
      <c r="X117" s="107"/>
      <c r="Y117" s="107"/>
      <c r="Z117" s="107"/>
      <c r="AA117" s="108"/>
      <c r="AB117" s="108"/>
      <c r="AC117" s="107"/>
      <c r="AD117" s="107"/>
      <c r="AE117" s="107"/>
      <c r="AF117" s="107"/>
      <c r="AG117" s="107"/>
      <c r="AH117" s="107"/>
      <c r="AI117" s="107"/>
      <c r="AJ117" s="108"/>
      <c r="AK117" s="108"/>
      <c r="AL117" s="108"/>
      <c r="AM117" s="108"/>
      <c r="AN117" s="108"/>
      <c r="AO117" s="108"/>
      <c r="AP117" s="108"/>
      <c r="AQ117" s="108"/>
      <c r="AR117" s="108"/>
    </row>
    <row r="118" spans="2:44" ht="24" customHeight="1">
      <c r="B118" s="107"/>
      <c r="C118" s="108"/>
      <c r="D118" s="108"/>
      <c r="E118" s="127"/>
      <c r="F118" s="112"/>
      <c r="G118" s="108"/>
      <c r="H118" s="108"/>
      <c r="I118" s="108"/>
      <c r="J118" s="112"/>
      <c r="K118" s="108"/>
      <c r="L118" s="112"/>
      <c r="M118" s="108"/>
      <c r="N118" s="108"/>
      <c r="O118" s="108"/>
      <c r="P118" s="128"/>
      <c r="Q118" s="108"/>
      <c r="R118" s="300"/>
      <c r="S118" s="307"/>
      <c r="T118" s="108"/>
      <c r="U118" s="131"/>
      <c r="V118" s="108"/>
      <c r="W118" s="107"/>
      <c r="X118" s="107"/>
      <c r="Y118" s="107"/>
      <c r="Z118" s="107"/>
      <c r="AA118" s="108"/>
      <c r="AB118" s="108"/>
      <c r="AC118" s="107"/>
      <c r="AD118" s="107"/>
      <c r="AE118" s="107"/>
      <c r="AF118" s="107"/>
      <c r="AG118" s="107"/>
      <c r="AH118" s="107"/>
      <c r="AI118" s="107"/>
      <c r="AJ118" s="108"/>
      <c r="AK118" s="108"/>
      <c r="AL118" s="108"/>
      <c r="AM118" s="108"/>
      <c r="AN118" s="108"/>
      <c r="AO118" s="108"/>
      <c r="AP118" s="108"/>
      <c r="AQ118" s="108"/>
      <c r="AR118" s="108"/>
    </row>
    <row r="119" spans="2:44" ht="24" customHeight="1">
      <c r="B119" s="107"/>
      <c r="C119" s="108"/>
      <c r="D119" s="108"/>
      <c r="E119" s="127"/>
      <c r="F119" s="112"/>
      <c r="G119" s="108"/>
      <c r="H119" s="108"/>
      <c r="I119" s="108"/>
      <c r="J119" s="112"/>
      <c r="K119" s="108"/>
      <c r="L119" s="112"/>
      <c r="M119" s="108"/>
      <c r="N119" s="108"/>
      <c r="O119" s="108"/>
      <c r="P119" s="128"/>
      <c r="Q119" s="108"/>
      <c r="R119" s="300"/>
      <c r="S119" s="307"/>
      <c r="T119" s="108"/>
      <c r="U119" s="131"/>
      <c r="V119" s="108"/>
      <c r="W119" s="107"/>
      <c r="X119" s="107"/>
      <c r="Y119" s="107"/>
      <c r="Z119" s="107"/>
      <c r="AA119" s="108"/>
      <c r="AB119" s="108"/>
      <c r="AC119" s="107"/>
      <c r="AD119" s="107"/>
      <c r="AE119" s="107"/>
      <c r="AF119" s="107"/>
      <c r="AG119" s="107"/>
      <c r="AH119" s="107"/>
      <c r="AI119" s="107"/>
      <c r="AJ119" s="108"/>
      <c r="AK119" s="108"/>
      <c r="AL119" s="108"/>
      <c r="AM119" s="108"/>
      <c r="AN119" s="108"/>
      <c r="AO119" s="108"/>
      <c r="AP119" s="108"/>
      <c r="AQ119" s="108"/>
      <c r="AR119" s="108"/>
    </row>
    <row r="120" spans="2:44" ht="24" customHeight="1">
      <c r="B120" s="107"/>
      <c r="C120" s="108"/>
      <c r="D120" s="108"/>
      <c r="E120" s="127"/>
      <c r="F120" s="112"/>
      <c r="G120" s="108"/>
      <c r="H120" s="108"/>
      <c r="I120" s="108"/>
      <c r="J120" s="112"/>
      <c r="K120" s="108"/>
      <c r="L120" s="112"/>
      <c r="M120" s="108"/>
      <c r="N120" s="108"/>
      <c r="O120" s="108"/>
      <c r="P120" s="128"/>
      <c r="Q120" s="108"/>
      <c r="R120" s="300"/>
      <c r="S120" s="307"/>
      <c r="T120" s="108"/>
      <c r="U120" s="131"/>
      <c r="V120" s="108"/>
      <c r="W120" s="107"/>
      <c r="X120" s="107"/>
      <c r="Y120" s="107"/>
      <c r="Z120" s="107"/>
      <c r="AA120" s="108"/>
      <c r="AB120" s="108"/>
      <c r="AC120" s="107"/>
      <c r="AD120" s="107"/>
      <c r="AE120" s="107"/>
      <c r="AF120" s="107"/>
      <c r="AG120" s="107"/>
      <c r="AH120" s="107"/>
      <c r="AI120" s="107"/>
      <c r="AJ120" s="108"/>
      <c r="AK120" s="108"/>
      <c r="AL120" s="108"/>
      <c r="AM120" s="108"/>
      <c r="AN120" s="108"/>
      <c r="AO120" s="108"/>
      <c r="AP120" s="108"/>
      <c r="AQ120" s="108"/>
      <c r="AR120" s="108"/>
    </row>
    <row r="121" spans="2:44" ht="24" customHeight="1">
      <c r="B121" s="107"/>
      <c r="C121" s="108"/>
      <c r="D121" s="108"/>
      <c r="E121" s="127"/>
      <c r="F121" s="112"/>
      <c r="G121" s="108"/>
      <c r="H121" s="108"/>
      <c r="I121" s="108"/>
      <c r="J121" s="112"/>
      <c r="K121" s="108"/>
      <c r="L121" s="112"/>
      <c r="M121" s="108"/>
      <c r="N121" s="108"/>
      <c r="O121" s="108"/>
      <c r="P121" s="128"/>
      <c r="Q121" s="108"/>
      <c r="R121" s="300"/>
      <c r="S121" s="307"/>
      <c r="T121" s="108"/>
      <c r="U121" s="131"/>
      <c r="V121" s="108"/>
      <c r="W121" s="107"/>
      <c r="X121" s="107"/>
      <c r="Y121" s="107"/>
      <c r="Z121" s="107"/>
      <c r="AA121" s="108"/>
      <c r="AB121" s="108"/>
      <c r="AC121" s="107"/>
      <c r="AD121" s="107"/>
      <c r="AE121" s="107"/>
      <c r="AF121" s="107"/>
      <c r="AG121" s="107"/>
      <c r="AH121" s="107"/>
      <c r="AI121" s="107"/>
      <c r="AJ121" s="108"/>
      <c r="AK121" s="108"/>
      <c r="AL121" s="108"/>
      <c r="AM121" s="108"/>
      <c r="AN121" s="108"/>
      <c r="AO121" s="108"/>
      <c r="AP121" s="108"/>
      <c r="AQ121" s="108"/>
      <c r="AR121" s="108"/>
    </row>
    <row r="122" spans="2:44" ht="24" customHeight="1">
      <c r="B122" s="107"/>
      <c r="C122" s="108"/>
      <c r="D122" s="108"/>
      <c r="E122" s="127"/>
      <c r="F122" s="112"/>
      <c r="G122" s="108"/>
      <c r="H122" s="108"/>
      <c r="I122" s="108"/>
      <c r="J122" s="112"/>
      <c r="K122" s="108"/>
      <c r="L122" s="112"/>
      <c r="M122" s="108"/>
      <c r="N122" s="108"/>
      <c r="O122" s="108"/>
      <c r="P122" s="128"/>
      <c r="Q122" s="108"/>
      <c r="R122" s="300"/>
      <c r="S122" s="307"/>
      <c r="T122" s="108"/>
      <c r="U122" s="131"/>
      <c r="V122" s="108"/>
      <c r="W122" s="107"/>
      <c r="X122" s="107"/>
      <c r="Y122" s="107"/>
      <c r="Z122" s="107"/>
      <c r="AA122" s="108"/>
      <c r="AB122" s="108"/>
      <c r="AC122" s="107"/>
      <c r="AD122" s="107"/>
      <c r="AE122" s="107"/>
      <c r="AF122" s="107"/>
      <c r="AG122" s="107"/>
      <c r="AH122" s="107"/>
      <c r="AI122" s="107"/>
      <c r="AJ122" s="108"/>
      <c r="AK122" s="108"/>
      <c r="AL122" s="108"/>
      <c r="AM122" s="108"/>
      <c r="AN122" s="108"/>
      <c r="AO122" s="108"/>
      <c r="AP122" s="108"/>
      <c r="AQ122" s="108"/>
      <c r="AR122" s="108"/>
    </row>
    <row r="123" spans="2:44" ht="24" customHeight="1">
      <c r="B123" s="107"/>
      <c r="C123" s="108"/>
      <c r="D123" s="108"/>
      <c r="E123" s="127"/>
      <c r="F123" s="112"/>
      <c r="G123" s="108"/>
      <c r="H123" s="108"/>
      <c r="I123" s="108"/>
      <c r="J123" s="112"/>
      <c r="K123" s="108"/>
      <c r="L123" s="112"/>
      <c r="M123" s="108"/>
      <c r="N123" s="108"/>
      <c r="O123" s="108"/>
      <c r="P123" s="128"/>
      <c r="Q123" s="108"/>
      <c r="R123" s="300"/>
      <c r="S123" s="307"/>
      <c r="T123" s="108"/>
      <c r="U123" s="131"/>
      <c r="V123" s="108"/>
      <c r="W123" s="107"/>
      <c r="X123" s="107"/>
      <c r="Y123" s="107"/>
      <c r="Z123" s="107"/>
      <c r="AA123" s="108"/>
      <c r="AB123" s="108"/>
      <c r="AC123" s="107"/>
      <c r="AD123" s="107"/>
      <c r="AE123" s="107"/>
      <c r="AF123" s="107"/>
      <c r="AG123" s="107"/>
      <c r="AH123" s="107"/>
      <c r="AI123" s="107"/>
      <c r="AJ123" s="108"/>
      <c r="AK123" s="108"/>
      <c r="AL123" s="108"/>
      <c r="AM123" s="108"/>
      <c r="AN123" s="108"/>
      <c r="AO123" s="108"/>
      <c r="AP123" s="108"/>
      <c r="AQ123" s="108"/>
      <c r="AR123" s="108"/>
    </row>
    <row r="124" spans="2:44" ht="24" customHeight="1">
      <c r="B124" s="107"/>
      <c r="C124" s="108"/>
      <c r="D124" s="108"/>
      <c r="E124" s="127"/>
      <c r="F124" s="112"/>
      <c r="G124" s="108"/>
      <c r="H124" s="108"/>
      <c r="I124" s="108"/>
      <c r="J124" s="112"/>
      <c r="K124" s="108"/>
      <c r="L124" s="112"/>
      <c r="M124" s="108"/>
      <c r="N124" s="108"/>
      <c r="O124" s="108"/>
      <c r="P124" s="128"/>
      <c r="Q124" s="108"/>
      <c r="R124" s="300"/>
      <c r="S124" s="307"/>
      <c r="T124" s="108"/>
      <c r="U124" s="131"/>
      <c r="V124" s="108"/>
      <c r="W124" s="107"/>
      <c r="X124" s="107"/>
      <c r="Y124" s="107"/>
      <c r="Z124" s="107"/>
      <c r="AA124" s="108"/>
      <c r="AB124" s="108"/>
      <c r="AC124" s="107"/>
      <c r="AD124" s="107"/>
      <c r="AE124" s="107"/>
      <c r="AF124" s="107"/>
      <c r="AG124" s="107"/>
      <c r="AH124" s="107"/>
      <c r="AI124" s="107"/>
      <c r="AJ124" s="108"/>
      <c r="AK124" s="108"/>
      <c r="AL124" s="108"/>
      <c r="AM124" s="108"/>
      <c r="AN124" s="108"/>
      <c r="AO124" s="108"/>
      <c r="AP124" s="108"/>
      <c r="AQ124" s="108"/>
      <c r="AR124" s="108"/>
    </row>
    <row r="125" spans="2:44" ht="24" customHeight="1">
      <c r="B125" s="107"/>
      <c r="C125" s="108"/>
      <c r="D125" s="108"/>
      <c r="E125" s="127"/>
      <c r="F125" s="112"/>
      <c r="G125" s="108"/>
      <c r="H125" s="108"/>
      <c r="I125" s="108"/>
      <c r="J125" s="112"/>
      <c r="K125" s="108"/>
      <c r="L125" s="112"/>
      <c r="M125" s="108"/>
      <c r="N125" s="108"/>
      <c r="O125" s="108"/>
      <c r="P125" s="128"/>
      <c r="Q125" s="108"/>
      <c r="R125" s="300"/>
      <c r="S125" s="307"/>
      <c r="T125" s="108"/>
      <c r="U125" s="131"/>
      <c r="V125" s="108"/>
      <c r="W125" s="107"/>
      <c r="X125" s="107"/>
      <c r="Y125" s="107"/>
      <c r="Z125" s="107"/>
      <c r="AA125" s="108"/>
      <c r="AB125" s="108"/>
      <c r="AC125" s="107"/>
      <c r="AD125" s="107"/>
      <c r="AE125" s="107"/>
      <c r="AF125" s="107"/>
      <c r="AG125" s="107"/>
      <c r="AH125" s="107"/>
      <c r="AI125" s="107"/>
      <c r="AJ125" s="108"/>
      <c r="AK125" s="108"/>
      <c r="AL125" s="108"/>
      <c r="AM125" s="108"/>
      <c r="AN125" s="108"/>
      <c r="AO125" s="108"/>
      <c r="AP125" s="108"/>
      <c r="AQ125" s="108"/>
      <c r="AR125" s="108"/>
    </row>
    <row r="126" spans="2:44" ht="24" customHeight="1">
      <c r="B126" s="107"/>
      <c r="C126" s="108"/>
      <c r="D126" s="108"/>
      <c r="E126" s="127"/>
      <c r="F126" s="112"/>
      <c r="G126" s="108"/>
      <c r="H126" s="108"/>
      <c r="I126" s="108"/>
      <c r="J126" s="112"/>
      <c r="K126" s="108"/>
      <c r="L126" s="112"/>
      <c r="M126" s="108"/>
      <c r="N126" s="108"/>
      <c r="O126" s="108"/>
      <c r="P126" s="128"/>
      <c r="Q126" s="108"/>
      <c r="R126" s="300"/>
      <c r="S126" s="307"/>
      <c r="T126" s="108"/>
      <c r="U126" s="131"/>
      <c r="V126" s="108"/>
      <c r="W126" s="107"/>
      <c r="X126" s="107"/>
      <c r="Y126" s="107"/>
      <c r="Z126" s="107"/>
      <c r="AA126" s="108"/>
      <c r="AB126" s="108"/>
      <c r="AC126" s="107"/>
      <c r="AD126" s="107"/>
      <c r="AE126" s="107"/>
      <c r="AF126" s="107"/>
      <c r="AG126" s="107"/>
      <c r="AH126" s="107"/>
      <c r="AI126" s="107"/>
      <c r="AJ126" s="108"/>
      <c r="AK126" s="108"/>
      <c r="AL126" s="108"/>
      <c r="AM126" s="108"/>
      <c r="AN126" s="108"/>
      <c r="AO126" s="108"/>
      <c r="AP126" s="108"/>
      <c r="AQ126" s="108"/>
      <c r="AR126" s="108"/>
    </row>
    <row r="127" spans="2:44" ht="24" customHeight="1">
      <c r="B127" s="107"/>
      <c r="C127" s="108"/>
      <c r="D127" s="108"/>
      <c r="E127" s="127"/>
      <c r="F127" s="112"/>
      <c r="G127" s="108"/>
      <c r="H127" s="108"/>
      <c r="I127" s="108"/>
      <c r="J127" s="112"/>
      <c r="K127" s="108"/>
      <c r="L127" s="112"/>
      <c r="M127" s="108"/>
      <c r="N127" s="108"/>
      <c r="O127" s="108"/>
      <c r="P127" s="128"/>
      <c r="Q127" s="108"/>
      <c r="R127" s="108"/>
      <c r="S127" s="127"/>
      <c r="T127" s="108"/>
      <c r="U127" s="131"/>
      <c r="V127" s="108"/>
      <c r="W127" s="107"/>
      <c r="X127" s="107"/>
      <c r="Y127" s="107"/>
      <c r="Z127" s="107"/>
      <c r="AA127" s="108"/>
      <c r="AB127" s="108"/>
      <c r="AC127" s="107"/>
      <c r="AD127" s="107"/>
      <c r="AE127" s="107"/>
      <c r="AF127" s="107"/>
      <c r="AG127" s="107"/>
      <c r="AH127" s="107"/>
      <c r="AI127" s="107"/>
      <c r="AJ127" s="108"/>
      <c r="AK127" s="108"/>
      <c r="AL127" s="108"/>
      <c r="AM127" s="108"/>
      <c r="AN127" s="108"/>
      <c r="AO127" s="108"/>
      <c r="AP127" s="108"/>
      <c r="AQ127" s="108"/>
      <c r="AR127" s="108"/>
    </row>
    <row r="128" spans="2:44" ht="24" customHeight="1">
      <c r="B128" s="107"/>
      <c r="C128" s="108"/>
      <c r="D128" s="108"/>
      <c r="E128" s="127"/>
      <c r="F128" s="112"/>
      <c r="G128" s="108"/>
      <c r="H128" s="108"/>
      <c r="I128" s="108"/>
      <c r="J128" s="112"/>
      <c r="K128" s="108"/>
      <c r="L128" s="112"/>
      <c r="M128" s="108"/>
      <c r="N128" s="108"/>
      <c r="O128" s="108"/>
      <c r="P128" s="128"/>
      <c r="Q128" s="108"/>
      <c r="R128" s="108"/>
      <c r="S128" s="127"/>
      <c r="T128" s="108"/>
      <c r="U128" s="131"/>
      <c r="V128" s="108"/>
      <c r="W128" s="107"/>
      <c r="X128" s="107"/>
      <c r="Y128" s="107"/>
      <c r="Z128" s="107"/>
      <c r="AA128" s="108"/>
      <c r="AB128" s="108"/>
      <c r="AC128" s="107"/>
      <c r="AD128" s="107"/>
      <c r="AE128" s="107"/>
      <c r="AF128" s="107"/>
      <c r="AG128" s="107"/>
      <c r="AH128" s="107"/>
      <c r="AI128" s="107"/>
      <c r="AJ128" s="108"/>
      <c r="AK128" s="108"/>
      <c r="AL128" s="108"/>
      <c r="AM128" s="108"/>
      <c r="AN128" s="108"/>
      <c r="AO128" s="108"/>
      <c r="AP128" s="108"/>
      <c r="AQ128" s="108"/>
      <c r="AR128" s="108"/>
    </row>
    <row r="129" spans="2:44" ht="24" customHeight="1">
      <c r="B129" s="107"/>
      <c r="C129" s="108"/>
      <c r="D129" s="108"/>
      <c r="E129" s="127"/>
      <c r="F129" s="112"/>
      <c r="G129" s="108"/>
      <c r="H129" s="108"/>
      <c r="I129" s="108"/>
      <c r="J129" s="112"/>
      <c r="K129" s="108"/>
      <c r="L129" s="112"/>
      <c r="M129" s="108"/>
      <c r="N129" s="108"/>
      <c r="O129" s="108"/>
      <c r="P129" s="128"/>
      <c r="Q129" s="108"/>
      <c r="R129" s="108"/>
      <c r="S129" s="127"/>
      <c r="T129" s="108"/>
      <c r="U129" s="131"/>
      <c r="V129" s="108"/>
      <c r="W129" s="107"/>
      <c r="X129" s="107"/>
      <c r="Y129" s="107"/>
      <c r="Z129" s="107"/>
      <c r="AA129" s="108"/>
      <c r="AB129" s="108"/>
      <c r="AC129" s="107"/>
      <c r="AD129" s="107"/>
      <c r="AE129" s="107"/>
      <c r="AF129" s="107"/>
      <c r="AG129" s="107"/>
      <c r="AH129" s="107"/>
      <c r="AI129" s="107"/>
      <c r="AJ129" s="108"/>
      <c r="AK129" s="108"/>
      <c r="AL129" s="108"/>
      <c r="AM129" s="108"/>
      <c r="AN129" s="108"/>
      <c r="AO129" s="108"/>
      <c r="AP129" s="108"/>
      <c r="AQ129" s="108"/>
      <c r="AR129" s="108"/>
    </row>
    <row r="130" spans="2:44" ht="24" customHeight="1">
      <c r="B130" s="107"/>
      <c r="C130" s="108"/>
      <c r="D130" s="108"/>
      <c r="E130" s="127"/>
      <c r="F130" s="112"/>
      <c r="G130" s="108"/>
      <c r="H130" s="108"/>
      <c r="I130" s="108"/>
      <c r="J130" s="112"/>
      <c r="K130" s="108"/>
      <c r="L130" s="112"/>
      <c r="M130" s="108"/>
      <c r="N130" s="108"/>
      <c r="O130" s="108"/>
      <c r="P130" s="128"/>
      <c r="Q130" s="108"/>
      <c r="R130" s="108"/>
      <c r="S130" s="127"/>
      <c r="T130" s="108"/>
      <c r="U130" s="131"/>
      <c r="V130" s="108"/>
      <c r="W130" s="107"/>
      <c r="X130" s="107"/>
      <c r="Y130" s="107"/>
      <c r="Z130" s="107"/>
      <c r="AA130" s="108"/>
      <c r="AB130" s="108"/>
      <c r="AC130" s="107"/>
      <c r="AD130" s="107"/>
      <c r="AE130" s="107"/>
      <c r="AF130" s="107"/>
      <c r="AG130" s="107"/>
      <c r="AH130" s="107"/>
      <c r="AI130" s="107"/>
      <c r="AJ130" s="108"/>
      <c r="AK130" s="108"/>
      <c r="AL130" s="108"/>
      <c r="AM130" s="108"/>
      <c r="AN130" s="108"/>
      <c r="AO130" s="108"/>
      <c r="AP130" s="108"/>
      <c r="AQ130" s="108"/>
      <c r="AR130" s="108"/>
    </row>
    <row r="131" spans="2:44" ht="24" customHeight="1">
      <c r="B131" s="107"/>
      <c r="C131" s="108"/>
      <c r="D131" s="108"/>
      <c r="E131" s="127"/>
      <c r="F131" s="112"/>
      <c r="G131" s="108"/>
      <c r="H131" s="108"/>
      <c r="I131" s="108"/>
      <c r="J131" s="112"/>
      <c r="K131" s="108"/>
      <c r="L131" s="112"/>
      <c r="M131" s="108"/>
      <c r="N131" s="108"/>
      <c r="O131" s="108"/>
      <c r="P131" s="128"/>
      <c r="Q131" s="108"/>
      <c r="R131" s="108"/>
      <c r="S131" s="127"/>
      <c r="T131" s="108"/>
      <c r="U131" s="131"/>
      <c r="V131" s="108"/>
      <c r="W131" s="107"/>
      <c r="X131" s="107"/>
      <c r="Y131" s="107"/>
      <c r="Z131" s="107"/>
      <c r="AA131" s="108"/>
      <c r="AB131" s="108"/>
      <c r="AC131" s="107"/>
      <c r="AD131" s="107"/>
      <c r="AE131" s="107"/>
      <c r="AF131" s="107"/>
      <c r="AG131" s="107"/>
      <c r="AH131" s="107"/>
      <c r="AI131" s="107"/>
      <c r="AJ131" s="108"/>
      <c r="AK131" s="108"/>
      <c r="AL131" s="108"/>
      <c r="AM131" s="108"/>
      <c r="AN131" s="108"/>
      <c r="AO131" s="108"/>
      <c r="AP131" s="108"/>
      <c r="AQ131" s="108"/>
      <c r="AR131" s="108"/>
    </row>
    <row r="132" spans="2:44" ht="24" customHeight="1">
      <c r="B132" s="107"/>
      <c r="C132" s="108"/>
      <c r="D132" s="108"/>
      <c r="E132" s="127"/>
      <c r="F132" s="112"/>
      <c r="G132" s="108"/>
      <c r="H132" s="108"/>
      <c r="I132" s="108"/>
      <c r="J132" s="112"/>
      <c r="K132" s="108"/>
      <c r="L132" s="112"/>
      <c r="M132" s="108"/>
      <c r="N132" s="108"/>
      <c r="O132" s="108"/>
      <c r="P132" s="128"/>
      <c r="Q132" s="108"/>
      <c r="R132" s="108"/>
      <c r="S132" s="127"/>
      <c r="T132" s="108"/>
      <c r="U132" s="131"/>
      <c r="V132" s="108"/>
      <c r="W132" s="107"/>
      <c r="X132" s="107"/>
      <c r="Y132" s="107"/>
      <c r="Z132" s="107"/>
      <c r="AA132" s="108"/>
      <c r="AB132" s="108"/>
      <c r="AC132" s="107"/>
      <c r="AD132" s="107"/>
      <c r="AE132" s="107"/>
      <c r="AF132" s="107"/>
      <c r="AG132" s="107"/>
      <c r="AH132" s="107"/>
      <c r="AI132" s="107"/>
      <c r="AJ132" s="108"/>
      <c r="AK132" s="108"/>
      <c r="AL132" s="108"/>
      <c r="AM132" s="108"/>
      <c r="AN132" s="108"/>
      <c r="AO132" s="108"/>
      <c r="AP132" s="108"/>
      <c r="AQ132" s="108"/>
      <c r="AR132" s="108"/>
    </row>
    <row r="133" spans="2:44" ht="24" customHeight="1">
      <c r="B133" s="107"/>
      <c r="C133" s="108"/>
      <c r="D133" s="108"/>
      <c r="E133" s="127"/>
      <c r="F133" s="112"/>
      <c r="G133" s="108"/>
      <c r="H133" s="108"/>
      <c r="I133" s="108"/>
      <c r="J133" s="112"/>
      <c r="K133" s="108"/>
      <c r="L133" s="112"/>
      <c r="M133" s="108"/>
      <c r="N133" s="108"/>
      <c r="O133" s="108"/>
      <c r="P133" s="128"/>
      <c r="Q133" s="108"/>
      <c r="R133" s="108"/>
      <c r="S133" s="127"/>
      <c r="T133" s="108"/>
      <c r="U133" s="131"/>
      <c r="V133" s="108"/>
      <c r="W133" s="107"/>
      <c r="X133" s="107"/>
      <c r="Y133" s="107"/>
      <c r="Z133" s="107"/>
      <c r="AA133" s="108"/>
      <c r="AB133" s="108"/>
      <c r="AC133" s="107"/>
      <c r="AD133" s="107"/>
      <c r="AE133" s="107"/>
      <c r="AF133" s="107"/>
      <c r="AG133" s="107"/>
      <c r="AH133" s="107"/>
      <c r="AI133" s="107"/>
      <c r="AJ133" s="108"/>
      <c r="AK133" s="108"/>
      <c r="AL133" s="108"/>
      <c r="AM133" s="108"/>
      <c r="AN133" s="108"/>
      <c r="AO133" s="108"/>
      <c r="AP133" s="108"/>
      <c r="AQ133" s="108"/>
      <c r="AR133" s="108"/>
    </row>
    <row r="134" spans="2:44" ht="24" customHeight="1">
      <c r="B134" s="107"/>
      <c r="C134" s="108"/>
      <c r="D134" s="108"/>
      <c r="E134" s="127"/>
      <c r="F134" s="112"/>
      <c r="G134" s="108"/>
      <c r="H134" s="108"/>
      <c r="I134" s="108"/>
      <c r="J134" s="112"/>
      <c r="K134" s="108"/>
      <c r="L134" s="112"/>
      <c r="M134" s="108"/>
      <c r="N134" s="108"/>
      <c r="O134" s="108"/>
      <c r="P134" s="128"/>
      <c r="Q134" s="108"/>
      <c r="R134" s="108"/>
      <c r="S134" s="127"/>
      <c r="T134" s="108"/>
      <c r="U134" s="131"/>
      <c r="V134" s="108"/>
      <c r="W134" s="107"/>
      <c r="X134" s="107"/>
      <c r="Y134" s="107"/>
      <c r="Z134" s="107"/>
      <c r="AA134" s="108"/>
      <c r="AB134" s="108"/>
      <c r="AC134" s="107"/>
      <c r="AD134" s="107"/>
      <c r="AE134" s="107"/>
      <c r="AF134" s="107"/>
      <c r="AG134" s="107"/>
      <c r="AH134" s="107"/>
      <c r="AI134" s="107"/>
      <c r="AJ134" s="108"/>
      <c r="AK134" s="108"/>
      <c r="AL134" s="108"/>
      <c r="AM134" s="108"/>
      <c r="AN134" s="108"/>
      <c r="AO134" s="108"/>
      <c r="AP134" s="108"/>
      <c r="AQ134" s="108"/>
      <c r="AR134" s="108"/>
    </row>
    <row r="135" spans="2:44" ht="24" customHeight="1">
      <c r="F135" s="110"/>
      <c r="H135" s="325"/>
      <c r="J135" s="112"/>
      <c r="L135" s="110"/>
      <c r="U135" s="136"/>
    </row>
    <row r="136" spans="2:44" ht="24" customHeight="1">
      <c r="F136" s="110"/>
      <c r="H136" s="108"/>
      <c r="J136" s="112"/>
      <c r="L136" s="110"/>
      <c r="U136" s="136"/>
    </row>
    <row r="137" spans="2:44" ht="24" customHeight="1">
      <c r="F137" s="110"/>
      <c r="H137" s="108"/>
      <c r="J137" s="112"/>
      <c r="L137" s="110"/>
      <c r="U137" s="136"/>
    </row>
    <row r="138" spans="2:44" ht="24" customHeight="1">
      <c r="F138" s="110"/>
      <c r="H138" s="108"/>
      <c r="J138" s="112"/>
      <c r="L138" s="110"/>
      <c r="U138" s="136"/>
    </row>
    <row r="139" spans="2:44" ht="24" customHeight="1">
      <c r="F139" s="110"/>
      <c r="H139" s="108"/>
      <c r="J139" s="112"/>
      <c r="L139" s="110"/>
      <c r="U139" s="136"/>
    </row>
    <row r="140" spans="2:44" ht="24" customHeight="1">
      <c r="F140" s="110"/>
      <c r="H140" s="108"/>
      <c r="J140" s="112"/>
      <c r="L140" s="110"/>
      <c r="U140" s="136"/>
    </row>
    <row r="141" spans="2:44" ht="24" customHeight="1">
      <c r="F141" s="110"/>
      <c r="H141" s="108"/>
      <c r="J141" s="112"/>
      <c r="L141" s="110"/>
      <c r="U141" s="136"/>
    </row>
    <row r="142" spans="2:44" ht="24" customHeight="1">
      <c r="F142" s="110"/>
      <c r="H142" s="108"/>
      <c r="J142" s="112"/>
      <c r="L142" s="110"/>
      <c r="U142" s="136"/>
    </row>
    <row r="143" spans="2:44" ht="24" customHeight="1">
      <c r="F143" s="110"/>
      <c r="H143" s="108"/>
      <c r="J143" s="112"/>
      <c r="U143" s="136"/>
    </row>
    <row r="144" spans="2:44" ht="24" customHeight="1">
      <c r="F144" s="110"/>
      <c r="H144" s="108"/>
      <c r="J144" s="112"/>
    </row>
    <row r="145" spans="1:10" ht="24" customHeight="1">
      <c r="A145" s="137"/>
      <c r="F145" s="110"/>
      <c r="H145" s="108"/>
      <c r="J145" s="112"/>
    </row>
    <row r="146" spans="1:10" ht="24" customHeight="1">
      <c r="F146" s="110"/>
      <c r="H146" s="108"/>
      <c r="J146" s="112"/>
    </row>
    <row r="147" spans="1:10" ht="24" customHeight="1">
      <c r="F147" s="110"/>
      <c r="H147" s="108"/>
      <c r="J147" s="112"/>
    </row>
    <row r="148" spans="1:10" ht="24" customHeight="1">
      <c r="F148" s="110"/>
      <c r="H148" s="108"/>
      <c r="J148" s="112"/>
    </row>
    <row r="149" spans="1:10" ht="24" customHeight="1">
      <c r="F149" s="110"/>
      <c r="H149" s="108"/>
      <c r="J149" s="112"/>
    </row>
    <row r="150" spans="1:10" ht="24" customHeight="1">
      <c r="F150" s="110"/>
      <c r="H150" s="108"/>
      <c r="J150" s="112"/>
    </row>
    <row r="151" spans="1:10" ht="24" customHeight="1">
      <c r="F151" s="110"/>
      <c r="H151" s="108"/>
      <c r="J151" s="112"/>
    </row>
    <row r="152" spans="1:10" ht="24" customHeight="1">
      <c r="F152" s="110"/>
      <c r="H152" s="108"/>
      <c r="J152" s="112"/>
    </row>
    <row r="153" spans="1:10" ht="24" customHeight="1">
      <c r="F153" s="110"/>
      <c r="H153" s="108"/>
      <c r="J153" s="112"/>
    </row>
    <row r="154" spans="1:10" ht="24" customHeight="1">
      <c r="F154" s="110"/>
      <c r="H154" s="108"/>
      <c r="J154" s="112"/>
    </row>
    <row r="155" spans="1:10" ht="24" customHeight="1">
      <c r="F155" s="110"/>
      <c r="H155" s="108"/>
      <c r="J155" s="112"/>
    </row>
    <row r="156" spans="1:10" ht="24" customHeight="1">
      <c r="F156" s="110"/>
      <c r="H156" s="108"/>
      <c r="J156" s="112"/>
    </row>
    <row r="157" spans="1:10" ht="24" customHeight="1">
      <c r="F157" s="110"/>
      <c r="H157" s="108"/>
      <c r="J157" s="112"/>
    </row>
    <row r="158" spans="1:10" ht="24" customHeight="1">
      <c r="F158" s="110"/>
      <c r="H158" s="108"/>
      <c r="J158" s="112"/>
    </row>
    <row r="159" spans="1:10" ht="24" customHeight="1">
      <c r="F159" s="110"/>
      <c r="H159" s="108"/>
      <c r="J159" s="112"/>
    </row>
    <row r="160" spans="1:10" ht="24" customHeight="1">
      <c r="F160" s="110"/>
      <c r="H160" s="108"/>
      <c r="J160" s="112"/>
    </row>
    <row r="161" spans="6:10" ht="24" customHeight="1">
      <c r="F161" s="110"/>
      <c r="H161" s="108"/>
      <c r="J161" s="112"/>
    </row>
    <row r="162" spans="6:10" ht="24" customHeight="1">
      <c r="F162" s="110"/>
      <c r="H162" s="108"/>
      <c r="J162" s="112"/>
    </row>
    <row r="163" spans="6:10" ht="45" customHeight="1">
      <c r="F163" s="110"/>
      <c r="H163" s="108"/>
      <c r="J163" s="112"/>
    </row>
    <row r="164" spans="6:10" ht="45" customHeight="1">
      <c r="F164" s="110"/>
      <c r="H164" s="108"/>
      <c r="J164" s="112"/>
    </row>
    <row r="165" spans="6:10" ht="45" customHeight="1">
      <c r="F165" s="110"/>
      <c r="H165" s="108"/>
      <c r="J165" s="112"/>
    </row>
    <row r="166" spans="6:10" ht="45" customHeight="1">
      <c r="F166" s="110"/>
      <c r="H166" s="108"/>
      <c r="J166" s="112"/>
    </row>
    <row r="167" spans="6:10">
      <c r="F167" s="110"/>
      <c r="H167" s="108"/>
      <c r="J167" s="112"/>
    </row>
    <row r="168" spans="6:10">
      <c r="F168" s="110"/>
      <c r="H168" s="108"/>
      <c r="J168" s="112"/>
    </row>
    <row r="169" spans="6:10">
      <c r="F169" s="110"/>
      <c r="H169" s="108"/>
      <c r="J169" s="112"/>
    </row>
    <row r="170" spans="6:10">
      <c r="F170" s="110"/>
      <c r="H170" s="108"/>
      <c r="J170" s="112"/>
    </row>
    <row r="171" spans="6:10">
      <c r="F171" s="110"/>
      <c r="H171" s="108"/>
      <c r="J171" s="112"/>
    </row>
    <row r="172" spans="6:10">
      <c r="F172" s="110"/>
      <c r="H172" s="108"/>
      <c r="J172" s="112"/>
    </row>
    <row r="173" spans="6:10">
      <c r="F173" s="110"/>
      <c r="H173" s="108"/>
      <c r="J173" s="112"/>
    </row>
    <row r="174" spans="6:10">
      <c r="F174" s="110"/>
      <c r="H174" s="108"/>
      <c r="J174" s="112"/>
    </row>
    <row r="175" spans="6:10">
      <c r="F175" s="110"/>
      <c r="H175" s="108"/>
      <c r="J175" s="112"/>
    </row>
    <row r="176" spans="6:10">
      <c r="F176" s="110"/>
      <c r="H176" s="108"/>
      <c r="J176" s="112"/>
    </row>
    <row r="177" spans="6:10">
      <c r="F177" s="110"/>
      <c r="H177" s="108"/>
      <c r="J177" s="112"/>
    </row>
    <row r="178" spans="6:10">
      <c r="F178" s="110"/>
      <c r="H178" s="108"/>
      <c r="J178" s="112"/>
    </row>
    <row r="179" spans="6:10">
      <c r="F179" s="110"/>
      <c r="H179" s="108"/>
      <c r="J179" s="112"/>
    </row>
    <row r="180" spans="6:10">
      <c r="F180" s="110"/>
      <c r="H180" s="108"/>
      <c r="J180" s="112"/>
    </row>
    <row r="181" spans="6:10">
      <c r="F181" s="110"/>
      <c r="H181" s="108"/>
      <c r="J181" s="112"/>
    </row>
    <row r="182" spans="6:10">
      <c r="F182" s="110"/>
      <c r="H182" s="108"/>
      <c r="J182" s="112"/>
    </row>
    <row r="183" spans="6:10">
      <c r="F183" s="110"/>
      <c r="H183" s="108"/>
      <c r="J183" s="112"/>
    </row>
    <row r="184" spans="6:10">
      <c r="F184" s="110"/>
      <c r="H184" s="108"/>
      <c r="J184" s="112"/>
    </row>
    <row r="185" spans="6:10">
      <c r="F185" s="110"/>
      <c r="H185" s="108"/>
      <c r="J185" s="112"/>
    </row>
    <row r="186" spans="6:10">
      <c r="F186" s="110"/>
      <c r="H186" s="108"/>
      <c r="J186" s="112"/>
    </row>
    <row r="187" spans="6:10">
      <c r="F187" s="110"/>
      <c r="H187" s="108"/>
      <c r="J187" s="112"/>
    </row>
    <row r="188" spans="6:10">
      <c r="F188" s="110"/>
      <c r="H188" s="108"/>
      <c r="J188" s="112"/>
    </row>
    <row r="189" spans="6:10">
      <c r="F189" s="110"/>
      <c r="H189" s="108"/>
      <c r="J189" s="112"/>
    </row>
    <row r="190" spans="6:10">
      <c r="F190" s="110"/>
      <c r="H190" s="108"/>
      <c r="J190" s="112"/>
    </row>
    <row r="191" spans="6:10">
      <c r="F191" s="110"/>
      <c r="H191" s="108"/>
      <c r="J191" s="112"/>
    </row>
    <row r="192" spans="6:10">
      <c r="F192" s="110"/>
      <c r="H192" s="108"/>
      <c r="J192" s="112"/>
    </row>
    <row r="193" spans="6:10">
      <c r="F193" s="110"/>
      <c r="H193" s="108"/>
      <c r="J193" s="112"/>
    </row>
    <row r="194" spans="6:10">
      <c r="F194" s="110"/>
      <c r="H194" s="108"/>
      <c r="J194" s="112"/>
    </row>
    <row r="195" spans="6:10">
      <c r="F195" s="110"/>
      <c r="H195" s="108"/>
      <c r="J195" s="112"/>
    </row>
    <row r="196" spans="6:10">
      <c r="F196" s="110"/>
      <c r="H196" s="108"/>
      <c r="J196" s="112"/>
    </row>
    <row r="197" spans="6:10">
      <c r="F197" s="110"/>
      <c r="H197" s="108"/>
      <c r="J197" s="112"/>
    </row>
    <row r="198" spans="6:10">
      <c r="F198" s="110"/>
      <c r="H198" s="108"/>
      <c r="J198" s="112"/>
    </row>
    <row r="199" spans="6:10">
      <c r="F199" s="110"/>
      <c r="H199" s="108"/>
      <c r="J199" s="112"/>
    </row>
    <row r="200" spans="6:10">
      <c r="F200" s="110"/>
      <c r="H200" s="108"/>
      <c r="J200" s="112"/>
    </row>
    <row r="201" spans="6:10">
      <c r="F201" s="110"/>
      <c r="H201" s="108"/>
      <c r="J201" s="112"/>
    </row>
    <row r="202" spans="6:10">
      <c r="F202" s="110"/>
      <c r="H202" s="108"/>
      <c r="J202" s="112"/>
    </row>
    <row r="203" spans="6:10">
      <c r="F203" s="110"/>
      <c r="H203" s="108"/>
      <c r="J203" s="112"/>
    </row>
    <row r="204" spans="6:10">
      <c r="F204" s="110"/>
      <c r="H204" s="108"/>
      <c r="J204" s="112"/>
    </row>
    <row r="205" spans="6:10">
      <c r="F205" s="110"/>
      <c r="H205" s="108"/>
      <c r="J205" s="112"/>
    </row>
    <row r="206" spans="6:10">
      <c r="F206" s="110"/>
      <c r="H206" s="108"/>
      <c r="J206" s="112"/>
    </row>
    <row r="207" spans="6:10">
      <c r="F207" s="110"/>
      <c r="H207" s="108"/>
      <c r="J207" s="112"/>
    </row>
    <row r="208" spans="6:10">
      <c r="F208" s="110"/>
      <c r="H208" s="108"/>
      <c r="J208" s="112"/>
    </row>
    <row r="209" spans="6:10">
      <c r="F209" s="110"/>
      <c r="H209" s="108"/>
      <c r="J209" s="112"/>
    </row>
    <row r="210" spans="6:10">
      <c r="F210" s="110"/>
      <c r="H210" s="108"/>
      <c r="J210" s="112"/>
    </row>
    <row r="211" spans="6:10">
      <c r="F211" s="110"/>
      <c r="H211" s="108"/>
      <c r="J211" s="112"/>
    </row>
    <row r="212" spans="6:10">
      <c r="F212" s="110"/>
      <c r="H212" s="108"/>
      <c r="J212" s="112"/>
    </row>
    <row r="213" spans="6:10">
      <c r="F213" s="110"/>
      <c r="H213" s="108"/>
      <c r="J213" s="112"/>
    </row>
    <row r="214" spans="6:10">
      <c r="F214" s="110"/>
      <c r="H214" s="108"/>
      <c r="J214" s="112"/>
    </row>
    <row r="215" spans="6:10">
      <c r="F215" s="110"/>
      <c r="H215" s="108"/>
      <c r="J215" s="112"/>
    </row>
    <row r="216" spans="6:10">
      <c r="F216" s="110"/>
      <c r="H216" s="108"/>
      <c r="J216" s="112"/>
    </row>
    <row r="217" spans="6:10">
      <c r="F217" s="110"/>
      <c r="H217" s="108"/>
      <c r="J217" s="112"/>
    </row>
    <row r="218" spans="6:10">
      <c r="F218" s="110"/>
      <c r="H218" s="108"/>
      <c r="J218" s="112"/>
    </row>
    <row r="219" spans="6:10">
      <c r="F219" s="110"/>
      <c r="H219" s="108"/>
      <c r="J219" s="112"/>
    </row>
    <row r="220" spans="6:10">
      <c r="F220" s="110"/>
      <c r="H220" s="108"/>
      <c r="J220" s="112"/>
    </row>
    <row r="221" spans="6:10">
      <c r="F221" s="110"/>
      <c r="H221" s="108"/>
      <c r="J221" s="112"/>
    </row>
    <row r="222" spans="6:10">
      <c r="F222" s="110"/>
      <c r="H222" s="108"/>
      <c r="J222" s="112"/>
    </row>
    <row r="223" spans="6:10">
      <c r="F223" s="110"/>
      <c r="H223" s="108"/>
      <c r="J223" s="112"/>
    </row>
    <row r="224" spans="6:10">
      <c r="F224" s="110"/>
      <c r="H224" s="108"/>
      <c r="J224" s="112"/>
    </row>
    <row r="225" spans="6:10">
      <c r="F225" s="110"/>
      <c r="H225" s="108"/>
      <c r="J225" s="112"/>
    </row>
    <row r="226" spans="6:10">
      <c r="F226" s="110"/>
      <c r="H226" s="108"/>
      <c r="J226" s="112"/>
    </row>
    <row r="227" spans="6:10">
      <c r="F227" s="110"/>
      <c r="H227" s="108"/>
      <c r="J227" s="112"/>
    </row>
    <row r="228" spans="6:10">
      <c r="F228" s="110"/>
      <c r="H228" s="108"/>
      <c r="J228" s="112"/>
    </row>
    <row r="229" spans="6:10">
      <c r="F229" s="110"/>
      <c r="H229" s="108"/>
      <c r="J229" s="112"/>
    </row>
    <row r="230" spans="6:10">
      <c r="F230" s="110"/>
      <c r="H230" s="108"/>
      <c r="J230" s="112"/>
    </row>
    <row r="231" spans="6:10">
      <c r="F231" s="110"/>
      <c r="H231" s="108"/>
      <c r="J231" s="112"/>
    </row>
    <row r="232" spans="6:10">
      <c r="F232" s="110"/>
      <c r="H232" s="108"/>
      <c r="J232" s="112"/>
    </row>
    <row r="233" spans="6:10">
      <c r="F233" s="110"/>
      <c r="H233" s="108"/>
      <c r="J233" s="112"/>
    </row>
    <row r="234" spans="6:10">
      <c r="F234" s="110"/>
      <c r="H234" s="108"/>
      <c r="J234" s="112"/>
    </row>
    <row r="235" spans="6:10">
      <c r="F235" s="110"/>
      <c r="H235" s="108"/>
      <c r="J235" s="112"/>
    </row>
    <row r="236" spans="6:10">
      <c r="F236" s="110"/>
      <c r="H236" s="108"/>
      <c r="J236" s="112"/>
    </row>
    <row r="237" spans="6:10">
      <c r="F237" s="110"/>
      <c r="H237" s="108"/>
      <c r="J237" s="112"/>
    </row>
    <row r="238" spans="6:10">
      <c r="F238" s="110"/>
      <c r="H238" s="108"/>
      <c r="J238" s="112"/>
    </row>
    <row r="239" spans="6:10">
      <c r="F239" s="110"/>
      <c r="H239" s="108"/>
      <c r="J239" s="112"/>
    </row>
    <row r="240" spans="6:10">
      <c r="F240" s="110"/>
      <c r="H240" s="108"/>
      <c r="J240" s="112"/>
    </row>
    <row r="241" spans="6:10">
      <c r="F241" s="110"/>
      <c r="H241" s="108"/>
      <c r="J241" s="112"/>
    </row>
    <row r="242" spans="6:10">
      <c r="F242" s="110"/>
      <c r="H242" s="108"/>
      <c r="J242" s="112"/>
    </row>
    <row r="243" spans="6:10">
      <c r="F243" s="110"/>
      <c r="H243" s="108"/>
      <c r="J243" s="112"/>
    </row>
    <row r="244" spans="6:10">
      <c r="F244" s="110"/>
      <c r="H244" s="108"/>
      <c r="J244" s="112"/>
    </row>
    <row r="245" spans="6:10">
      <c r="F245" s="110"/>
      <c r="H245" s="108"/>
      <c r="J245" s="112"/>
    </row>
    <row r="246" spans="6:10">
      <c r="F246" s="110"/>
      <c r="H246" s="108"/>
      <c r="J246" s="112"/>
    </row>
    <row r="247" spans="6:10">
      <c r="F247" s="110"/>
      <c r="H247" s="108"/>
      <c r="J247" s="112"/>
    </row>
    <row r="248" spans="6:10">
      <c r="F248" s="110"/>
      <c r="H248" s="108"/>
      <c r="J248" s="112"/>
    </row>
    <row r="249" spans="6:10">
      <c r="F249" s="110"/>
      <c r="H249" s="108"/>
      <c r="J249" s="112"/>
    </row>
    <row r="250" spans="6:10">
      <c r="F250" s="110"/>
      <c r="H250" s="108"/>
      <c r="J250" s="112"/>
    </row>
    <row r="251" spans="6:10">
      <c r="F251" s="110"/>
      <c r="H251" s="108"/>
      <c r="J251" s="112"/>
    </row>
    <row r="252" spans="6:10">
      <c r="F252" s="110"/>
      <c r="H252" s="108"/>
      <c r="J252" s="112"/>
    </row>
    <row r="253" spans="6:10">
      <c r="F253" s="110"/>
      <c r="H253" s="108"/>
      <c r="J253" s="112"/>
    </row>
    <row r="254" spans="6:10">
      <c r="F254" s="110"/>
      <c r="J254" s="112"/>
    </row>
    <row r="255" spans="6:10">
      <c r="F255" s="110"/>
      <c r="J255" s="112"/>
    </row>
    <row r="256" spans="6:10">
      <c r="F256" s="110"/>
      <c r="J256" s="112"/>
    </row>
    <row r="257" spans="6:10">
      <c r="F257" s="110"/>
      <c r="J257" s="112"/>
    </row>
    <row r="258" spans="6:10">
      <c r="F258" s="110"/>
      <c r="J258" s="112"/>
    </row>
    <row r="259" spans="6:10">
      <c r="F259" s="110"/>
      <c r="J259" s="112"/>
    </row>
    <row r="260" spans="6:10">
      <c r="F260" s="110"/>
      <c r="J260" s="112"/>
    </row>
    <row r="261" spans="6:10">
      <c r="F261" s="110"/>
      <c r="J261" s="112"/>
    </row>
    <row r="262" spans="6:10">
      <c r="F262" s="110"/>
      <c r="J262" s="112"/>
    </row>
    <row r="263" spans="6:10">
      <c r="F263" s="110"/>
      <c r="J263" s="112"/>
    </row>
    <row r="264" spans="6:10">
      <c r="F264" s="110"/>
      <c r="J264" s="112"/>
    </row>
    <row r="265" spans="6:10">
      <c r="F265" s="110"/>
      <c r="J265" s="112"/>
    </row>
    <row r="266" spans="6:10">
      <c r="F266" s="110"/>
      <c r="J266" s="112"/>
    </row>
    <row r="267" spans="6:10">
      <c r="F267" s="110"/>
      <c r="J267" s="112"/>
    </row>
    <row r="268" spans="6:10">
      <c r="F268" s="110"/>
      <c r="J268" s="112"/>
    </row>
    <row r="269" spans="6:10">
      <c r="F269" s="110"/>
      <c r="J269" s="112"/>
    </row>
    <row r="270" spans="6:10">
      <c r="F270" s="110"/>
      <c r="J270" s="112"/>
    </row>
    <row r="271" spans="6:10">
      <c r="F271" s="110"/>
      <c r="J271" s="112"/>
    </row>
    <row r="272" spans="6:10">
      <c r="F272" s="110"/>
      <c r="J272" s="112"/>
    </row>
    <row r="273" spans="6:10">
      <c r="F273" s="110"/>
      <c r="J273" s="112"/>
    </row>
    <row r="274" spans="6:10">
      <c r="F274" s="110"/>
      <c r="J274" s="112"/>
    </row>
    <row r="275" spans="6:10">
      <c r="F275" s="110"/>
      <c r="J275" s="112"/>
    </row>
    <row r="276" spans="6:10">
      <c r="F276" s="110"/>
      <c r="J276" s="112"/>
    </row>
    <row r="277" spans="6:10">
      <c r="F277" s="110"/>
      <c r="J277" s="112"/>
    </row>
    <row r="278" spans="6:10">
      <c r="F278" s="110"/>
      <c r="J278" s="112"/>
    </row>
    <row r="279" spans="6:10">
      <c r="F279" s="110"/>
      <c r="J279" s="112"/>
    </row>
    <row r="280" spans="6:10">
      <c r="F280" s="110"/>
      <c r="J280" s="112"/>
    </row>
    <row r="281" spans="6:10">
      <c r="F281" s="110"/>
      <c r="J281" s="112"/>
    </row>
    <row r="282" spans="6:10">
      <c r="F282" s="110"/>
      <c r="J282" s="112"/>
    </row>
    <row r="283" spans="6:10">
      <c r="F283" s="110"/>
      <c r="J283" s="112"/>
    </row>
    <row r="284" spans="6:10">
      <c r="F284" s="110"/>
    </row>
    <row r="285" spans="6:10">
      <c r="F285" s="110"/>
    </row>
    <row r="286" spans="6:10">
      <c r="F286" s="110"/>
    </row>
    <row r="287" spans="6:10">
      <c r="F287" s="110"/>
    </row>
    <row r="288" spans="6:10">
      <c r="F288" s="110"/>
    </row>
    <row r="289" spans="6:6">
      <c r="F289" s="110"/>
    </row>
    <row r="290" spans="6:6">
      <c r="F290" s="110"/>
    </row>
    <row r="291" spans="6:6">
      <c r="F291" s="110"/>
    </row>
    <row r="292" spans="6:6">
      <c r="F292" s="110"/>
    </row>
    <row r="293" spans="6:6">
      <c r="F293" s="110"/>
    </row>
    <row r="294" spans="6:6">
      <c r="F294" s="110"/>
    </row>
    <row r="295" spans="6:6">
      <c r="F295" s="110"/>
    </row>
    <row r="296" spans="6:6">
      <c r="F296" s="110"/>
    </row>
    <row r="297" spans="6:6">
      <c r="F297" s="110"/>
    </row>
    <row r="298" spans="6:6">
      <c r="F298" s="110"/>
    </row>
    <row r="299" spans="6:6">
      <c r="F299" s="110"/>
    </row>
    <row r="300" spans="6:6">
      <c r="F300" s="110"/>
    </row>
    <row r="301" spans="6:6">
      <c r="F301" s="110"/>
    </row>
    <row r="302" spans="6:6">
      <c r="F302" s="110"/>
    </row>
    <row r="303" spans="6:6">
      <c r="F303" s="110"/>
    </row>
    <row r="304" spans="6:6">
      <c r="F304" s="110"/>
    </row>
    <row r="305" spans="6:6">
      <c r="F305" s="110"/>
    </row>
    <row r="306" spans="6:6">
      <c r="F306" s="110"/>
    </row>
    <row r="307" spans="6:6">
      <c r="F307" s="110"/>
    </row>
    <row r="308" spans="6:6">
      <c r="F308" s="110"/>
    </row>
    <row r="309" spans="6:6">
      <c r="F309" s="110"/>
    </row>
    <row r="310" spans="6:6">
      <c r="F310" s="110"/>
    </row>
    <row r="311" spans="6:6">
      <c r="F311" s="110"/>
    </row>
    <row r="312" spans="6:6">
      <c r="F312" s="110"/>
    </row>
    <row r="313" spans="6:6">
      <c r="F313" s="110"/>
    </row>
    <row r="314" spans="6:6">
      <c r="F314" s="110"/>
    </row>
    <row r="315" spans="6:6">
      <c r="F315" s="110"/>
    </row>
    <row r="316" spans="6:6">
      <c r="F316" s="110"/>
    </row>
    <row r="317" spans="6:6">
      <c r="F317" s="110"/>
    </row>
    <row r="318" spans="6:6">
      <c r="F318" s="110"/>
    </row>
    <row r="319" spans="6:6">
      <c r="F319" s="110"/>
    </row>
    <row r="320" spans="6:6">
      <c r="F320" s="110"/>
    </row>
    <row r="321" spans="6:6">
      <c r="F321" s="110"/>
    </row>
    <row r="322" spans="6:6">
      <c r="F322" s="110"/>
    </row>
    <row r="323" spans="6:6">
      <c r="F323" s="110"/>
    </row>
    <row r="324" spans="6:6">
      <c r="F324" s="110"/>
    </row>
    <row r="325" spans="6:6">
      <c r="F325" s="110"/>
    </row>
    <row r="326" spans="6:6">
      <c r="F326" s="110"/>
    </row>
    <row r="327" spans="6:6">
      <c r="F327" s="110"/>
    </row>
    <row r="328" spans="6:6">
      <c r="F328" s="110"/>
    </row>
    <row r="329" spans="6:6">
      <c r="F329" s="110"/>
    </row>
    <row r="330" spans="6:6">
      <c r="F330" s="110"/>
    </row>
    <row r="331" spans="6:6">
      <c r="F331" s="110"/>
    </row>
    <row r="332" spans="6:6">
      <c r="F332" s="110"/>
    </row>
    <row r="333" spans="6:6">
      <c r="F333" s="110"/>
    </row>
    <row r="334" spans="6:6">
      <c r="F334" s="110"/>
    </row>
    <row r="335" spans="6:6">
      <c r="F335" s="110"/>
    </row>
    <row r="336" spans="6:6">
      <c r="F336" s="110"/>
    </row>
    <row r="337" spans="6:6">
      <c r="F337" s="110"/>
    </row>
    <row r="338" spans="6:6">
      <c r="F338" s="110"/>
    </row>
    <row r="339" spans="6:6">
      <c r="F339" s="110"/>
    </row>
    <row r="340" spans="6:6">
      <c r="F340" s="110"/>
    </row>
    <row r="341" spans="6:6">
      <c r="F341" s="110"/>
    </row>
    <row r="342" spans="6:6">
      <c r="F342" s="110"/>
    </row>
    <row r="343" spans="6:6">
      <c r="F343" s="110"/>
    </row>
    <row r="344" spans="6:6">
      <c r="F344" s="110"/>
    </row>
    <row r="345" spans="6:6">
      <c r="F345" s="110"/>
    </row>
    <row r="346" spans="6:6">
      <c r="F346" s="110"/>
    </row>
    <row r="347" spans="6:6">
      <c r="F347" s="110"/>
    </row>
    <row r="348" spans="6:6">
      <c r="F348" s="110"/>
    </row>
    <row r="349" spans="6:6">
      <c r="F349" s="110"/>
    </row>
    <row r="350" spans="6:6">
      <c r="F350" s="110"/>
    </row>
    <row r="351" spans="6:6">
      <c r="F351" s="110"/>
    </row>
    <row r="352" spans="6:6">
      <c r="F352" s="110"/>
    </row>
    <row r="353" spans="6:6">
      <c r="F353" s="110"/>
    </row>
    <row r="354" spans="6:6">
      <c r="F354" s="110"/>
    </row>
    <row r="355" spans="6:6">
      <c r="F355" s="110"/>
    </row>
    <row r="356" spans="6:6">
      <c r="F356" s="110"/>
    </row>
    <row r="357" spans="6:6">
      <c r="F357" s="110"/>
    </row>
    <row r="358" spans="6:6">
      <c r="F358" s="110"/>
    </row>
    <row r="359" spans="6:6">
      <c r="F359" s="110"/>
    </row>
    <row r="360" spans="6:6">
      <c r="F360" s="110"/>
    </row>
    <row r="361" spans="6:6">
      <c r="F361" s="110"/>
    </row>
    <row r="362" spans="6:6">
      <c r="F362" s="110"/>
    </row>
    <row r="363" spans="6:6">
      <c r="F363" s="110"/>
    </row>
    <row r="364" spans="6:6">
      <c r="F364" s="110"/>
    </row>
    <row r="365" spans="6:6">
      <c r="F365" s="110"/>
    </row>
    <row r="366" spans="6:6">
      <c r="F366" s="110"/>
    </row>
    <row r="367" spans="6:6">
      <c r="F367" s="110"/>
    </row>
    <row r="368" spans="6:6">
      <c r="F368" s="110"/>
    </row>
    <row r="369" spans="6:6">
      <c r="F369" s="110"/>
    </row>
    <row r="370" spans="6:6">
      <c r="F370" s="110"/>
    </row>
    <row r="371" spans="6:6">
      <c r="F371" s="110"/>
    </row>
    <row r="372" spans="6:6">
      <c r="F372" s="110"/>
    </row>
    <row r="373" spans="6:6">
      <c r="F373" s="110"/>
    </row>
    <row r="374" spans="6:6">
      <c r="F374" s="110"/>
    </row>
    <row r="375" spans="6:6">
      <c r="F375" s="110"/>
    </row>
    <row r="376" spans="6:6">
      <c r="F376" s="110"/>
    </row>
    <row r="377" spans="6:6">
      <c r="F377" s="110"/>
    </row>
    <row r="378" spans="6:6">
      <c r="F378" s="110"/>
    </row>
    <row r="379" spans="6:6">
      <c r="F379" s="110"/>
    </row>
    <row r="380" spans="6:6">
      <c r="F380" s="110"/>
    </row>
    <row r="381" spans="6:6">
      <c r="F381" s="110"/>
    </row>
    <row r="382" spans="6:6">
      <c r="F382" s="110"/>
    </row>
    <row r="383" spans="6:6">
      <c r="F383" s="110"/>
    </row>
    <row r="384" spans="6:6">
      <c r="F384" s="110"/>
    </row>
    <row r="385" spans="6:6">
      <c r="F385" s="110"/>
    </row>
    <row r="386" spans="6:6">
      <c r="F386" s="110"/>
    </row>
    <row r="387" spans="6:6">
      <c r="F387" s="110"/>
    </row>
    <row r="388" spans="6:6">
      <c r="F388" s="110"/>
    </row>
    <row r="389" spans="6:6">
      <c r="F389" s="110"/>
    </row>
    <row r="390" spans="6:6">
      <c r="F390" s="110"/>
    </row>
    <row r="391" spans="6:6">
      <c r="F391" s="110"/>
    </row>
    <row r="392" spans="6:6">
      <c r="F392" s="110"/>
    </row>
    <row r="393" spans="6:6">
      <c r="F393" s="110"/>
    </row>
    <row r="394" spans="6:6">
      <c r="F394" s="110"/>
    </row>
    <row r="395" spans="6:6">
      <c r="F395" s="110"/>
    </row>
    <row r="396" spans="6:6">
      <c r="F396" s="110"/>
    </row>
    <row r="397" spans="6:6">
      <c r="F397" s="110"/>
    </row>
    <row r="398" spans="6:6">
      <c r="F398" s="110"/>
    </row>
    <row r="399" spans="6:6">
      <c r="F399" s="110"/>
    </row>
    <row r="400" spans="6:6">
      <c r="F400" s="110"/>
    </row>
    <row r="401" spans="6:6">
      <c r="F401" s="110"/>
    </row>
    <row r="402" spans="6:6">
      <c r="F402" s="110"/>
    </row>
    <row r="403" spans="6:6">
      <c r="F403" s="110"/>
    </row>
    <row r="404" spans="6:6">
      <c r="F404" s="110"/>
    </row>
    <row r="405" spans="6:6">
      <c r="F405" s="110"/>
    </row>
    <row r="406" spans="6:6">
      <c r="F406" s="110"/>
    </row>
    <row r="407" spans="6:6">
      <c r="F407" s="110"/>
    </row>
    <row r="408" spans="6:6">
      <c r="F408" s="110"/>
    </row>
    <row r="409" spans="6:6">
      <c r="F409" s="110"/>
    </row>
    <row r="410" spans="6:6">
      <c r="F410" s="110"/>
    </row>
    <row r="411" spans="6:6">
      <c r="F411" s="110"/>
    </row>
    <row r="412" spans="6:6">
      <c r="F412" s="110"/>
    </row>
    <row r="413" spans="6:6">
      <c r="F413" s="110"/>
    </row>
    <row r="414" spans="6:6">
      <c r="F414" s="110"/>
    </row>
    <row r="415" spans="6:6">
      <c r="F415" s="110"/>
    </row>
    <row r="416" spans="6:6">
      <c r="F416" s="110"/>
    </row>
    <row r="417" spans="6:6">
      <c r="F417" s="110"/>
    </row>
    <row r="418" spans="6:6">
      <c r="F418" s="110"/>
    </row>
    <row r="419" spans="6:6">
      <c r="F419" s="110"/>
    </row>
    <row r="420" spans="6:6">
      <c r="F420" s="110"/>
    </row>
    <row r="421" spans="6:6">
      <c r="F421" s="110"/>
    </row>
    <row r="422" spans="6:6">
      <c r="F422" s="110"/>
    </row>
    <row r="423" spans="6:6">
      <c r="F423" s="110"/>
    </row>
    <row r="424" spans="6:6">
      <c r="F424" s="110"/>
    </row>
    <row r="425" spans="6:6">
      <c r="F425" s="110"/>
    </row>
    <row r="426" spans="6:6">
      <c r="F426" s="110"/>
    </row>
    <row r="427" spans="6:6">
      <c r="F427" s="110"/>
    </row>
    <row r="428" spans="6:6">
      <c r="F428" s="110"/>
    </row>
    <row r="429" spans="6:6">
      <c r="F429" s="110"/>
    </row>
    <row r="430" spans="6:6">
      <c r="F430" s="110"/>
    </row>
    <row r="431" spans="6:6">
      <c r="F431" s="110"/>
    </row>
    <row r="432" spans="6:6">
      <c r="F432" s="110"/>
    </row>
    <row r="433" spans="6:6">
      <c r="F433" s="110"/>
    </row>
    <row r="434" spans="6:6">
      <c r="F434" s="110"/>
    </row>
    <row r="435" spans="6:6">
      <c r="F435" s="110"/>
    </row>
    <row r="436" spans="6:6">
      <c r="F436" s="110"/>
    </row>
    <row r="437" spans="6:6">
      <c r="F437" s="110"/>
    </row>
    <row r="438" spans="6:6">
      <c r="F438" s="110"/>
    </row>
    <row r="439" spans="6:6">
      <c r="F439" s="110"/>
    </row>
    <row r="440" spans="6:6">
      <c r="F440" s="110"/>
    </row>
    <row r="441" spans="6:6">
      <c r="F441" s="110"/>
    </row>
    <row r="442" spans="6:6">
      <c r="F442" s="110"/>
    </row>
    <row r="443" spans="6:6">
      <c r="F443" s="110"/>
    </row>
    <row r="444" spans="6:6">
      <c r="F444" s="110"/>
    </row>
    <row r="445" spans="6:6">
      <c r="F445" s="110"/>
    </row>
    <row r="446" spans="6:6">
      <c r="F446" s="110"/>
    </row>
    <row r="447" spans="6:6">
      <c r="F447" s="110"/>
    </row>
    <row r="448" spans="6:6">
      <c r="F448" s="110"/>
    </row>
    <row r="449" spans="6:6">
      <c r="F449" s="110"/>
    </row>
    <row r="450" spans="6:6">
      <c r="F450" s="110"/>
    </row>
    <row r="451" spans="6:6">
      <c r="F451" s="110"/>
    </row>
    <row r="452" spans="6:6">
      <c r="F452" s="110"/>
    </row>
    <row r="453" spans="6:6">
      <c r="F453" s="110"/>
    </row>
    <row r="454" spans="6:6">
      <c r="F454" s="110"/>
    </row>
    <row r="455" spans="6:6">
      <c r="F455" s="110"/>
    </row>
    <row r="456" spans="6:6">
      <c r="F456" s="110"/>
    </row>
    <row r="457" spans="6:6">
      <c r="F457" s="110"/>
    </row>
    <row r="458" spans="6:6">
      <c r="F458" s="110"/>
    </row>
    <row r="459" spans="6:6">
      <c r="F459" s="110"/>
    </row>
    <row r="460" spans="6:6">
      <c r="F460" s="110"/>
    </row>
    <row r="461" spans="6:6">
      <c r="F461" s="110"/>
    </row>
    <row r="462" spans="6:6">
      <c r="F462" s="110"/>
    </row>
    <row r="463" spans="6:6">
      <c r="F463" s="110"/>
    </row>
    <row r="464" spans="6:6">
      <c r="F464" s="110"/>
    </row>
    <row r="465" spans="6:6">
      <c r="F465" s="110"/>
    </row>
    <row r="466" spans="6:6">
      <c r="F466" s="110"/>
    </row>
    <row r="467" spans="6:6">
      <c r="F467" s="110"/>
    </row>
    <row r="468" spans="6:6">
      <c r="F468" s="110"/>
    </row>
    <row r="469" spans="6:6">
      <c r="F469" s="110"/>
    </row>
    <row r="470" spans="6:6">
      <c r="F470" s="110"/>
    </row>
    <row r="471" spans="6:6">
      <c r="F471" s="110"/>
    </row>
    <row r="472" spans="6:6">
      <c r="F472" s="110"/>
    </row>
    <row r="473" spans="6:6">
      <c r="F473" s="110"/>
    </row>
    <row r="474" spans="6:6">
      <c r="F474" s="110"/>
    </row>
    <row r="475" spans="6:6">
      <c r="F475" s="110"/>
    </row>
    <row r="476" spans="6:6">
      <c r="F476" s="110"/>
    </row>
    <row r="477" spans="6:6">
      <c r="F477" s="110"/>
    </row>
    <row r="478" spans="6:6">
      <c r="F478" s="110"/>
    </row>
    <row r="479" spans="6:6">
      <c r="F479" s="110"/>
    </row>
    <row r="480" spans="6:6">
      <c r="F480" s="110"/>
    </row>
    <row r="481" spans="6:6">
      <c r="F481" s="110"/>
    </row>
    <row r="482" spans="6:6">
      <c r="F482" s="110"/>
    </row>
    <row r="483" spans="6:6">
      <c r="F483" s="110"/>
    </row>
    <row r="484" spans="6:6">
      <c r="F484" s="110"/>
    </row>
    <row r="485" spans="6:6">
      <c r="F485" s="110"/>
    </row>
    <row r="486" spans="6:6">
      <c r="F486" s="110"/>
    </row>
    <row r="487" spans="6:6">
      <c r="F487" s="110"/>
    </row>
    <row r="488" spans="6:6">
      <c r="F488" s="110"/>
    </row>
    <row r="489" spans="6:6">
      <c r="F489" s="110"/>
    </row>
    <row r="490" spans="6:6">
      <c r="F490" s="110"/>
    </row>
    <row r="491" spans="6:6">
      <c r="F491" s="110"/>
    </row>
    <row r="492" spans="6:6">
      <c r="F492" s="110"/>
    </row>
    <row r="493" spans="6:6">
      <c r="F493" s="110"/>
    </row>
    <row r="494" spans="6:6">
      <c r="F494" s="110"/>
    </row>
    <row r="495" spans="6:6">
      <c r="F495" s="110"/>
    </row>
    <row r="496" spans="6:6">
      <c r="F496" s="110"/>
    </row>
    <row r="497" spans="6:6">
      <c r="F497" s="110"/>
    </row>
    <row r="498" spans="6:6">
      <c r="F498" s="110"/>
    </row>
    <row r="499" spans="6:6">
      <c r="F499" s="110"/>
    </row>
    <row r="500" spans="6:6">
      <c r="F500" s="110"/>
    </row>
    <row r="501" spans="6:6">
      <c r="F501" s="110"/>
    </row>
    <row r="502" spans="6:6">
      <c r="F502" s="110"/>
    </row>
    <row r="503" spans="6:6">
      <c r="F503" s="110"/>
    </row>
    <row r="504" spans="6:6">
      <c r="F504" s="110"/>
    </row>
    <row r="505" spans="6:6">
      <c r="F505" s="110"/>
    </row>
    <row r="506" spans="6:6">
      <c r="F506" s="110"/>
    </row>
    <row r="507" spans="6:6">
      <c r="F507" s="110"/>
    </row>
    <row r="508" spans="6:6">
      <c r="F508" s="110"/>
    </row>
    <row r="509" spans="6:6">
      <c r="F509" s="110"/>
    </row>
    <row r="510" spans="6:6">
      <c r="F510" s="110"/>
    </row>
    <row r="511" spans="6:6">
      <c r="F511" s="110"/>
    </row>
    <row r="512" spans="6:6">
      <c r="F512" s="110"/>
    </row>
    <row r="513" spans="6:6">
      <c r="F513" s="110"/>
    </row>
    <row r="514" spans="6:6">
      <c r="F514" s="110"/>
    </row>
    <row r="515" spans="6:6">
      <c r="F515" s="110"/>
    </row>
    <row r="516" spans="6:6">
      <c r="F516" s="110"/>
    </row>
    <row r="517" spans="6:6">
      <c r="F517" s="110"/>
    </row>
    <row r="518" spans="6:6">
      <c r="F518" s="110"/>
    </row>
    <row r="519" spans="6:6">
      <c r="F519" s="110"/>
    </row>
    <row r="520" spans="6:6">
      <c r="F520" s="110"/>
    </row>
    <row r="521" spans="6:6">
      <c r="F521" s="110"/>
    </row>
    <row r="522" spans="6:6">
      <c r="F522" s="110"/>
    </row>
    <row r="523" spans="6:6">
      <c r="F523" s="110"/>
    </row>
    <row r="524" spans="6:6">
      <c r="F524" s="110"/>
    </row>
    <row r="525" spans="6:6">
      <c r="F525" s="110"/>
    </row>
    <row r="526" spans="6:6">
      <c r="F526" s="110"/>
    </row>
    <row r="527" spans="6:6">
      <c r="F527" s="110"/>
    </row>
    <row r="528" spans="6:6">
      <c r="F528" s="110"/>
    </row>
    <row r="529" spans="6:6">
      <c r="F529" s="110"/>
    </row>
    <row r="530" spans="6:6">
      <c r="F530" s="110"/>
    </row>
    <row r="531" spans="6:6">
      <c r="F531" s="110"/>
    </row>
    <row r="532" spans="6:6">
      <c r="F532" s="110"/>
    </row>
    <row r="533" spans="6:6">
      <c r="F533" s="110"/>
    </row>
    <row r="534" spans="6:6">
      <c r="F534" s="110"/>
    </row>
    <row r="535" spans="6:6">
      <c r="F535" s="110"/>
    </row>
    <row r="536" spans="6:6">
      <c r="F536" s="110"/>
    </row>
    <row r="537" spans="6:6">
      <c r="F537" s="110"/>
    </row>
    <row r="538" spans="6:6">
      <c r="F538" s="110"/>
    </row>
    <row r="539" spans="6:6">
      <c r="F539" s="110"/>
    </row>
  </sheetData>
  <autoFilter ref="B3:AR111"/>
  <sortState ref="B4:AR240">
    <sortCondition ref="B4"/>
  </sortState>
  <phoneticPr fontId="4" type="noConversion"/>
  <dataValidations count="14">
    <dataValidation type="list" allowBlank="1" showInputMessage="1" showErrorMessage="1" sqref="W14198:W64766 X30:X64766 X4:X28">
      <formula1>$BL$3:$BL$15</formula1>
    </dataValidation>
    <dataValidation type="list" allowBlank="1" showInputMessage="1" showErrorMessage="1" sqref="S114:S126 R4:R126">
      <formula1>$BN$3:$BN$6</formula1>
    </dataValidation>
    <dataValidation type="list" allowBlank="1" showInputMessage="1" showErrorMessage="1" sqref="L143:L64766 K4:K64766">
      <formula1>$AT$3:$AT$8</formula1>
    </dataValidation>
    <dataValidation type="list" allowBlank="1" showInputMessage="1" showErrorMessage="1" sqref="H254:H64766 H51:H52 H9 H15 H23:H24 H30 H32 H61:H94 I4:I64766 J5:J35 J51:J107 J284:J64766">
      <formula1>$AX$3:$AX$5</formula1>
    </dataValidation>
    <dataValidation type="list" allowBlank="1" showInputMessage="1" showErrorMessage="1" sqref="H95:H253 H4:H8 H10:H14 H16:H22 H25:H29 H31 H33:H50 H53:H60">
      <formula1>$AV$3:$AV$59</formula1>
    </dataValidation>
    <dataValidation type="list" allowBlank="1" showInputMessage="1" showErrorMessage="1" sqref="D61:D62 D64:D117 D26:D33 D51:D57 D45:D49 D43 D35:D41 D21:D23 D4:D19 D59">
      <formula1>$BP$3</formula1>
    </dataValidation>
    <dataValidation type="list" allowBlank="1" showInputMessage="1" showErrorMessage="1" sqref="L4:L142">
      <formula1>$BR$3:$BR$5</formula1>
    </dataValidation>
    <dataValidation type="list" allowBlank="1" showInputMessage="1" showErrorMessage="1" sqref="O4:O64766">
      <formula1>$BF$3:$BF$6</formula1>
    </dataValidation>
    <dataValidation type="list" allowBlank="1" showInputMessage="1" showErrorMessage="1" sqref="N4:N64766">
      <formula1>$BD$3:$BD$11</formula1>
    </dataValidation>
    <dataValidation type="list" allowBlank="1" showInputMessage="1" showErrorMessage="1" sqref="W4:W14197">
      <formula1>$BJ$3:$BJ$13</formula1>
    </dataValidation>
    <dataValidation type="list" allowBlank="1" showInputMessage="1" showErrorMessage="1" sqref="T4:T64766">
      <formula1>$BH$3:$BH$17</formula1>
    </dataValidation>
    <dataValidation type="list" allowBlank="1" showInputMessage="1" showErrorMessage="1" sqref="F4:F539">
      <formula1>$AZ$3:$AZ$4</formula1>
    </dataValidation>
    <dataValidation type="list" allowBlank="1" showInputMessage="1" showErrorMessage="1" sqref="G4:G64766">
      <formula1>$BB$3:$BB$4</formula1>
    </dataValidation>
    <dataValidation type="list" allowBlank="1" showInputMessage="1" showErrorMessage="1" sqref="J4 J36:J50 J108:J283">
      <formula1>$BT$3</formula1>
    </dataValidation>
  </dataValidations>
  <hyperlinks>
    <hyperlink ref="Q103" r:id="rId1"/>
    <hyperlink ref="Q86" r:id="rId2"/>
    <hyperlink ref="Q85" r:id="rId3"/>
    <hyperlink ref="Q24" r:id="rId4"/>
    <hyperlink ref="Q99" r:id="rId5"/>
    <hyperlink ref="Q77" r:id="rId6"/>
    <hyperlink ref="Q64" r:id="rId7"/>
    <hyperlink ref="Q104" r:id="rId8"/>
    <hyperlink ref="Q100" r:id="rId9"/>
    <hyperlink ref="Q74" r:id="rId10"/>
    <hyperlink ref="Q91" r:id="rId11"/>
    <hyperlink ref="Q66" r:id="rId12"/>
    <hyperlink ref="Q84" r:id="rId13"/>
    <hyperlink ref="Q67" r:id="rId14"/>
    <hyperlink ref="Q107" r:id="rId15"/>
    <hyperlink ref="Q106" r:id="rId16"/>
    <hyperlink ref="Q96" r:id="rId17"/>
    <hyperlink ref="Q101" r:id="rId18"/>
    <hyperlink ref="Q69" r:id="rId19"/>
    <hyperlink ref="Q30" r:id="rId20"/>
    <hyperlink ref="Q81" r:id="rId21"/>
    <hyperlink ref="Q94" r:id="rId22"/>
    <hyperlink ref="Q72" r:id="rId23"/>
    <hyperlink ref="Q32" r:id="rId24"/>
    <hyperlink ref="Q70" r:id="rId25"/>
    <hyperlink ref="Q80" r:id="rId26"/>
    <hyperlink ref="Q63" r:id="rId27"/>
    <hyperlink ref="Q97" r:id="rId28"/>
    <hyperlink ref="Q51" r:id="rId29"/>
    <hyperlink ref="Q90" r:id="rId30"/>
    <hyperlink ref="Q79" r:id="rId31"/>
    <hyperlink ref="Q65" r:id="rId32"/>
    <hyperlink ref="Q71" r:id="rId33"/>
    <hyperlink ref="Q102" r:id="rId34"/>
    <hyperlink ref="Q15" r:id="rId35"/>
    <hyperlink ref="Q76" r:id="rId36"/>
    <hyperlink ref="Q23" r:id="rId37"/>
    <hyperlink ref="Q78" r:id="rId38"/>
    <hyperlink ref="Q89" r:id="rId39"/>
    <hyperlink ref="Q75" r:id="rId40"/>
    <hyperlink ref="Q105" r:id="rId41"/>
    <hyperlink ref="Q61" r:id="rId42"/>
    <hyperlink ref="Q34" r:id="rId43"/>
    <hyperlink ref="Q82" r:id="rId44"/>
    <hyperlink ref="Q83" r:id="rId45"/>
    <hyperlink ref="Q68" r:id="rId46"/>
    <hyperlink ref="Q95" r:id="rId47"/>
    <hyperlink ref="Q62" r:id="rId48"/>
    <hyperlink ref="Q88" r:id="rId49"/>
    <hyperlink ref="Q98" r:id="rId50"/>
    <hyperlink ref="Q9" r:id="rId51"/>
    <hyperlink ref="Q73" r:id="rId52"/>
    <hyperlink ref="Q52" r:id="rId53"/>
    <hyperlink ref="Q87" r:id="rId54"/>
    <hyperlink ref="Q92" r:id="rId55"/>
    <hyperlink ref="Q4" r:id="rId56"/>
    <hyperlink ref="Q5" r:id="rId57"/>
    <hyperlink ref="Q7" r:id="rId58"/>
    <hyperlink ref="Q8" r:id="rId59"/>
    <hyperlink ref="Q10" r:id="rId60"/>
    <hyperlink ref="Q11" r:id="rId61"/>
    <hyperlink ref="Q36" r:id="rId62"/>
    <hyperlink ref="Q12" r:id="rId63"/>
    <hyperlink ref="Q13" r:id="rId64"/>
    <hyperlink ref="Q16" r:id="rId65"/>
    <hyperlink ref="Q17" r:id="rId66"/>
    <hyperlink ref="Q18" r:id="rId67"/>
    <hyperlink ref="Q19" r:id="rId68"/>
    <hyperlink ref="Q14" r:id="rId69"/>
    <hyperlink ref="Q20" r:id="rId70"/>
    <hyperlink ref="Q21" r:id="rId71"/>
    <hyperlink ref="Q22" r:id="rId72"/>
    <hyperlink ref="Q25" r:id="rId73"/>
    <hyperlink ref="Q27" r:id="rId74"/>
    <hyperlink ref="Q28" r:id="rId75"/>
    <hyperlink ref="Q29" r:id="rId76"/>
    <hyperlink ref="Q31" r:id="rId77"/>
    <hyperlink ref="Q33" r:id="rId78"/>
    <hyperlink ref="Q35" r:id="rId79"/>
    <hyperlink ref="Q37" r:id="rId80"/>
    <hyperlink ref="Q38" r:id="rId81"/>
    <hyperlink ref="Q39" r:id="rId82"/>
    <hyperlink ref="Q26" r:id="rId83"/>
    <hyperlink ref="Q40" r:id="rId84"/>
  </hyperlinks>
  <pageMargins left="0.39370078740157483" right="0.35433070866141736" top="0.51181102362204722" bottom="0.47244094488188981" header="0.51181102362204722" footer="0.59055118110236227"/>
  <pageSetup paperSize="9" scale="55" orientation="portrait" horizontalDpi="4294967295" verticalDpi="1200" r:id="rId8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21"/>
  <sheetViews>
    <sheetView workbookViewId="0">
      <selection activeCell="G39" sqref="G39"/>
    </sheetView>
  </sheetViews>
  <sheetFormatPr baseColWidth="10" defaultRowHeight="12.75"/>
  <cols>
    <col min="1" max="1" width="19.42578125" customWidth="1"/>
    <col min="3" max="3" width="15.28515625" customWidth="1"/>
    <col min="4" max="4" width="26.5703125" customWidth="1"/>
  </cols>
  <sheetData>
    <row r="1" spans="1:4" ht="27.75" customHeight="1">
      <c r="A1" s="439"/>
      <c r="B1" s="439"/>
      <c r="C1" s="14"/>
      <c r="D1" s="14"/>
    </row>
    <row r="2" spans="1:4" ht="13.5">
      <c r="A2" s="2"/>
      <c r="B2" s="69"/>
      <c r="C2" s="70"/>
      <c r="D2" s="51"/>
    </row>
    <row r="3" spans="1:4" ht="13.5">
      <c r="A3" s="2"/>
      <c r="B3" s="69"/>
      <c r="C3" s="70"/>
      <c r="D3" s="51"/>
    </row>
    <row r="4" spans="1:4" ht="13.5">
      <c r="A4" s="2"/>
      <c r="B4" s="69"/>
      <c r="C4" s="70"/>
      <c r="D4" s="51"/>
    </row>
    <row r="5" spans="1:4" ht="13.5">
      <c r="A5" s="2"/>
      <c r="B5" s="69"/>
      <c r="C5" s="70"/>
      <c r="D5" s="52"/>
    </row>
    <row r="6" spans="1:4" ht="42" customHeight="1">
      <c r="A6" s="2"/>
      <c r="B6" s="69"/>
      <c r="C6" s="70"/>
      <c r="D6" s="52"/>
    </row>
    <row r="7" spans="1:4" ht="24" customHeight="1">
      <c r="A7" s="2"/>
      <c r="B7" s="69"/>
      <c r="C7" s="70"/>
      <c r="D7" s="52"/>
    </row>
    <row r="8" spans="1:4" ht="21.75" customHeight="1">
      <c r="A8" s="2"/>
      <c r="B8" s="69"/>
      <c r="C8" s="70"/>
      <c r="D8" s="52"/>
    </row>
    <row r="9" spans="1:4" ht="13.5">
      <c r="A9" s="2"/>
      <c r="B9" s="69"/>
      <c r="C9" s="70"/>
      <c r="D9" s="52"/>
    </row>
    <row r="10" spans="1:4" ht="13.5">
      <c r="A10" s="66"/>
      <c r="B10" s="69"/>
      <c r="C10" s="70"/>
      <c r="D10" s="52"/>
    </row>
    <row r="11" spans="1:4" ht="13.5">
      <c r="A11" s="2"/>
      <c r="B11" s="69"/>
      <c r="C11" s="70"/>
      <c r="D11" s="52"/>
    </row>
    <row r="12" spans="1:4" ht="13.5">
      <c r="A12" s="2"/>
      <c r="B12" s="69"/>
      <c r="C12" s="70"/>
      <c r="D12" s="52"/>
    </row>
    <row r="13" spans="1:4" ht="24.75" customHeight="1">
      <c r="A13" s="2"/>
      <c r="B13" s="69"/>
      <c r="C13" s="70"/>
      <c r="D13" s="52"/>
    </row>
    <row r="14" spans="1:4" ht="13.5">
      <c r="A14" s="2"/>
      <c r="B14" s="69"/>
      <c r="C14" s="70"/>
      <c r="D14" s="52"/>
    </row>
    <row r="15" spans="1:4" ht="20.25" customHeight="1">
      <c r="A15" s="2"/>
      <c r="B15" s="69"/>
      <c r="C15" s="70"/>
      <c r="D15" s="52"/>
    </row>
    <row r="16" spans="1:4" ht="13.5">
      <c r="A16" s="66"/>
      <c r="B16" s="69"/>
      <c r="C16" s="70"/>
      <c r="D16" s="52"/>
    </row>
    <row r="17" spans="4:4">
      <c r="D17" s="52"/>
    </row>
    <row r="18" spans="4:4">
      <c r="D18" s="52"/>
    </row>
    <row r="19" spans="4:4">
      <c r="D19" s="52"/>
    </row>
    <row r="20" spans="4:4">
      <c r="D20" s="52"/>
    </row>
    <row r="21" spans="4:4">
      <c r="D21" s="52"/>
    </row>
  </sheetData>
  <mergeCells count="1">
    <mergeCell ref="A1:B1"/>
  </mergeCells>
  <phoneticPr fontId="4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B12" sqref="B12"/>
    </sheetView>
  </sheetViews>
  <sheetFormatPr baseColWidth="10" defaultRowHeight="12.75"/>
  <cols>
    <col min="1" max="1" width="25.140625" customWidth="1"/>
    <col min="2" max="2" width="12.5703125" customWidth="1"/>
    <col min="3" max="3" width="14.42578125" customWidth="1"/>
  </cols>
  <sheetData>
    <row r="1" spans="1:3" ht="25.5">
      <c r="A1" s="56" t="s">
        <v>137</v>
      </c>
      <c r="B1" s="59"/>
      <c r="C1" s="60" t="s">
        <v>0</v>
      </c>
    </row>
    <row r="2" spans="1:3" ht="25.5" customHeight="1">
      <c r="A2" s="1" t="s">
        <v>157</v>
      </c>
      <c r="B2" s="89">
        <f>COUNTIF('LISTING AFIPIENS'!$X$4:$X$194,A2)</f>
        <v>1</v>
      </c>
      <c r="C2" s="283">
        <f>B2/SUM(B$2:B$14)</f>
        <v>0.16666666666666666</v>
      </c>
    </row>
    <row r="3" spans="1:3" ht="41.25" customHeight="1">
      <c r="A3" s="1" t="s">
        <v>146</v>
      </c>
      <c r="B3" s="89">
        <f>COUNTIF('LISTING AFIPIENS'!$X$4:$X$194,A3)</f>
        <v>0</v>
      </c>
      <c r="C3" s="283">
        <f t="shared" ref="C3:C14" si="0">B3/SUM(B$2:B$14)</f>
        <v>0</v>
      </c>
    </row>
    <row r="4" spans="1:3" ht="42.75" customHeight="1">
      <c r="A4" s="1" t="s">
        <v>144</v>
      </c>
      <c r="B4" s="89">
        <f>COUNTIF('LISTING AFIPIENS'!$X$4:$X$194,A4)</f>
        <v>1</v>
      </c>
      <c r="C4" s="283">
        <f t="shared" si="0"/>
        <v>0.16666666666666666</v>
      </c>
    </row>
    <row r="5" spans="1:3" ht="41.25" customHeight="1">
      <c r="A5" s="1" t="s">
        <v>138</v>
      </c>
      <c r="B5" s="89">
        <f>COUNTIF('LISTING AFIPIENS'!$X$4:$X$194,A5)</f>
        <v>0</v>
      </c>
      <c r="C5" s="283">
        <f t="shared" si="0"/>
        <v>0</v>
      </c>
    </row>
    <row r="6" spans="1:3" ht="32.25" customHeight="1">
      <c r="A6" s="1" t="s">
        <v>139</v>
      </c>
      <c r="B6" s="89">
        <f>COUNTIF('LISTING AFIPIENS'!$X$4:$X$194,A6)</f>
        <v>0</v>
      </c>
      <c r="C6" s="283">
        <f t="shared" si="0"/>
        <v>0</v>
      </c>
    </row>
    <row r="7" spans="1:3" ht="43.5" customHeight="1">
      <c r="A7" s="1" t="s">
        <v>145</v>
      </c>
      <c r="B7" s="89">
        <f>COUNTIF('LISTING AFIPIENS'!$X$4:$X$194,A7)</f>
        <v>0</v>
      </c>
      <c r="C7" s="283">
        <f t="shared" si="0"/>
        <v>0</v>
      </c>
    </row>
    <row r="8" spans="1:3" ht="38.25" customHeight="1">
      <c r="A8" s="1" t="s">
        <v>141</v>
      </c>
      <c r="B8" s="89">
        <f>COUNTIF('LISTING AFIPIENS'!$X$4:$X$194,A8)</f>
        <v>0</v>
      </c>
      <c r="C8" s="283">
        <f t="shared" si="0"/>
        <v>0</v>
      </c>
    </row>
    <row r="9" spans="1:3" ht="30" customHeight="1">
      <c r="A9" s="1" t="s">
        <v>148</v>
      </c>
      <c r="B9" s="89">
        <f>COUNTIF('LISTING AFIPIENS'!$X$4:$X$194,A9)</f>
        <v>0</v>
      </c>
      <c r="C9" s="283">
        <f t="shared" si="0"/>
        <v>0</v>
      </c>
    </row>
    <row r="10" spans="1:3" ht="36.75" customHeight="1">
      <c r="A10" s="58" t="s">
        <v>140</v>
      </c>
      <c r="B10" s="89">
        <f>COUNTIF('LISTING AFIPIENS'!$X$4:$X$194,A10)</f>
        <v>1</v>
      </c>
      <c r="C10" s="283">
        <f t="shared" si="0"/>
        <v>0.16666666666666666</v>
      </c>
    </row>
    <row r="11" spans="1:3" ht="44.25" customHeight="1">
      <c r="A11" s="1" t="s">
        <v>142</v>
      </c>
      <c r="B11" s="89">
        <f>COUNTIF('LISTING AFIPIENS'!$X$4:$X$194,A11)</f>
        <v>0</v>
      </c>
      <c r="C11" s="283">
        <f t="shared" si="0"/>
        <v>0</v>
      </c>
    </row>
    <row r="12" spans="1:3" ht="57" customHeight="1">
      <c r="A12" s="1" t="s">
        <v>149</v>
      </c>
      <c r="B12" s="89">
        <f>COUNTIF('LISTING AFIPIENS'!$X$4:$X$194,A12)</f>
        <v>1</v>
      </c>
      <c r="C12" s="283">
        <f t="shared" si="0"/>
        <v>0.16666666666666666</v>
      </c>
    </row>
    <row r="13" spans="1:3" ht="28.5" customHeight="1">
      <c r="A13" s="1" t="s">
        <v>147</v>
      </c>
      <c r="B13" s="89">
        <f>COUNTIF('LISTING AFIPIENS'!$X$4:$X$194,A13)</f>
        <v>2</v>
      </c>
      <c r="C13" s="283">
        <f t="shared" si="0"/>
        <v>0.33333333333333331</v>
      </c>
    </row>
    <row r="14" spans="1:3" ht="27" customHeight="1" thickBot="1">
      <c r="A14" s="55" t="s">
        <v>143</v>
      </c>
      <c r="B14" s="89">
        <f>COUNTIF('LISTING AFIPIENS'!$X$4:$X$194,A14)</f>
        <v>0</v>
      </c>
      <c r="C14" s="283">
        <f t="shared" si="0"/>
        <v>0</v>
      </c>
    </row>
    <row r="15" spans="1:3" ht="25.5" customHeight="1" thickBot="1">
      <c r="A15" s="61" t="s">
        <v>83</v>
      </c>
      <c r="B15" s="90">
        <f>SUM(B2:B14)</f>
        <v>6</v>
      </c>
      <c r="C15" s="62">
        <f>B15/SUM(B$2:B$14)</f>
        <v>1</v>
      </c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horizontalDpi="4294967295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F39" sqref="F39"/>
    </sheetView>
  </sheetViews>
  <sheetFormatPr baseColWidth="10" defaultRowHeight="12.75"/>
  <cols>
    <col min="1" max="1" width="17.85546875" customWidth="1"/>
    <col min="2" max="2" width="12.28515625" customWidth="1"/>
    <col min="3" max="3" width="16.85546875" customWidth="1"/>
  </cols>
  <sheetData>
    <row r="1" spans="1:4" ht="25.5" customHeight="1">
      <c r="A1" s="440"/>
      <c r="B1" s="440"/>
      <c r="C1" s="14"/>
      <c r="D1" s="27"/>
    </row>
    <row r="2" spans="1:4" ht="22.5" customHeight="1">
      <c r="A2" s="66"/>
      <c r="B2" s="71"/>
      <c r="C2" s="72"/>
    </row>
    <row r="3" spans="1:4" ht="33" customHeight="1">
      <c r="A3" s="66"/>
      <c r="B3" s="71"/>
      <c r="C3" s="72"/>
    </row>
    <row r="4" spans="1:4" ht="18.75" customHeight="1">
      <c r="A4" s="66"/>
      <c r="B4" s="71"/>
      <c r="C4" s="72"/>
    </row>
    <row r="5" spans="1:4" ht="20.25" customHeight="1">
      <c r="A5" s="73"/>
      <c r="B5" s="71"/>
      <c r="C5" s="72"/>
    </row>
    <row r="6" spans="1:4" ht="30.75" customHeight="1">
      <c r="A6" s="73"/>
      <c r="B6" s="73"/>
      <c r="C6" s="67"/>
    </row>
  </sheetData>
  <mergeCells count="1">
    <mergeCell ref="A1:B1"/>
  </mergeCells>
  <phoneticPr fontId="4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5"/>
  <sheetViews>
    <sheetView topLeftCell="A37" workbookViewId="0">
      <selection activeCell="D12" sqref="D12"/>
    </sheetView>
  </sheetViews>
  <sheetFormatPr baseColWidth="10" defaultRowHeight="12.75"/>
  <cols>
    <col min="2" max="2" width="28.5703125" customWidth="1"/>
    <col min="3" max="3" width="20.85546875" customWidth="1"/>
    <col min="4" max="4" width="12.7109375" bestFit="1" customWidth="1"/>
    <col min="6" max="6" width="10.140625" bestFit="1" customWidth="1"/>
    <col min="7" max="7" width="10.42578125" customWidth="1"/>
  </cols>
  <sheetData>
    <row r="1" spans="1:6" ht="21.75" customHeight="1">
      <c r="B1" s="444"/>
      <c r="C1" s="444"/>
      <c r="D1" s="444"/>
    </row>
    <row r="2" spans="1:6" ht="13.5" thickBot="1">
      <c r="B2" s="27"/>
      <c r="C2" s="27"/>
      <c r="D2" s="27"/>
    </row>
    <row r="3" spans="1:6" ht="31.5">
      <c r="A3" s="27"/>
      <c r="B3" s="93" t="s">
        <v>184</v>
      </c>
      <c r="C3" s="256" t="s">
        <v>300</v>
      </c>
      <c r="D3" s="257" t="s">
        <v>185</v>
      </c>
      <c r="F3" s="83" t="s">
        <v>190</v>
      </c>
    </row>
    <row r="4" spans="1:6" ht="15">
      <c r="A4" s="27"/>
      <c r="B4" s="94" t="s">
        <v>193</v>
      </c>
      <c r="C4" s="81"/>
      <c r="D4" s="95"/>
    </row>
    <row r="5" spans="1:6" ht="30">
      <c r="A5" s="27"/>
      <c r="B5" s="94" t="s">
        <v>223</v>
      </c>
      <c r="C5" s="81"/>
      <c r="D5" s="95"/>
    </row>
    <row r="6" spans="1:6" ht="15">
      <c r="A6" s="27"/>
      <c r="B6" s="96" t="s">
        <v>227</v>
      </c>
      <c r="C6" s="84"/>
      <c r="D6" s="97"/>
    </row>
    <row r="7" spans="1:6" ht="15.75" thickBot="1">
      <c r="A7" s="27"/>
      <c r="B7" s="98" t="s">
        <v>83</v>
      </c>
      <c r="C7" s="99"/>
      <c r="D7" s="100"/>
    </row>
    <row r="8" spans="1:6" ht="15">
      <c r="A8" s="27"/>
      <c r="B8" s="82"/>
      <c r="C8" s="82"/>
      <c r="D8" s="82"/>
    </row>
    <row r="9" spans="1:6" ht="15.75" thickBot="1">
      <c r="A9" s="27"/>
      <c r="B9" s="82"/>
      <c r="C9" s="82"/>
      <c r="D9" s="82"/>
    </row>
    <row r="10" spans="1:6" ht="18" thickBot="1">
      <c r="A10" s="27"/>
      <c r="B10" s="263" t="s">
        <v>617</v>
      </c>
      <c r="C10" s="327"/>
    </row>
    <row r="11" spans="1:6" ht="52.5" thickBot="1">
      <c r="A11" s="27"/>
      <c r="B11" s="263" t="s">
        <v>616</v>
      </c>
    </row>
    <row r="12" spans="1:6" ht="58.5" customHeight="1" thickBot="1">
      <c r="A12" s="27"/>
      <c r="B12" s="263" t="s">
        <v>618</v>
      </c>
      <c r="C12" s="342"/>
    </row>
    <row r="13" spans="1:6" ht="18" thickBot="1">
      <c r="B13" s="264" t="s">
        <v>619</v>
      </c>
      <c r="C13" s="284"/>
    </row>
    <row r="14" spans="1:6" ht="18" thickBot="1">
      <c r="B14" s="263" t="s">
        <v>620</v>
      </c>
    </row>
    <row r="15" spans="1:6" ht="32.25" customHeight="1" thickBot="1">
      <c r="B15" s="445"/>
      <c r="C15" s="446"/>
    </row>
    <row r="16" spans="1:6" ht="24.75" customHeight="1" thickBot="1">
      <c r="B16" s="441" t="s">
        <v>194</v>
      </c>
      <c r="C16" s="442"/>
      <c r="D16" s="443"/>
    </row>
    <row r="17" spans="2:4" ht="32.25" thickBot="1">
      <c r="B17" s="245"/>
      <c r="C17" s="258" t="s">
        <v>300</v>
      </c>
      <c r="D17" s="259" t="s">
        <v>185</v>
      </c>
    </row>
    <row r="18" spans="2:4" ht="27" customHeight="1">
      <c r="B18" s="101" t="s">
        <v>186</v>
      </c>
      <c r="C18" s="252"/>
      <c r="D18" s="252"/>
    </row>
    <row r="19" spans="2:4" ht="19.5" customHeight="1">
      <c r="B19" s="94" t="s">
        <v>187</v>
      </c>
      <c r="C19" s="252"/>
      <c r="D19" s="252"/>
    </row>
    <row r="20" spans="2:4" ht="15">
      <c r="B20" s="94" t="s">
        <v>188</v>
      </c>
      <c r="C20" s="252"/>
      <c r="D20" s="252"/>
    </row>
    <row r="21" spans="2:4" ht="20.25" customHeight="1">
      <c r="B21" s="246" t="s">
        <v>189</v>
      </c>
      <c r="C21" s="252"/>
      <c r="D21" s="252"/>
    </row>
    <row r="22" spans="2:4" ht="31.5" customHeight="1" thickBot="1">
      <c r="B22" s="251" t="s">
        <v>213</v>
      </c>
      <c r="C22" s="252"/>
      <c r="D22" s="252"/>
    </row>
    <row r="23" spans="2:4" ht="20.25" customHeight="1" thickBot="1">
      <c r="B23" s="250" t="s">
        <v>83</v>
      </c>
      <c r="C23" s="254">
        <f>SUM(C18:C22)</f>
        <v>0</v>
      </c>
      <c r="D23" s="255">
        <f>SUM(D18:D22)</f>
        <v>0</v>
      </c>
    </row>
    <row r="24" spans="2:4" ht="37.5" customHeight="1" thickBot="1"/>
    <row r="25" spans="2:4" ht="24.75" customHeight="1" thickBot="1">
      <c r="B25" s="441" t="s">
        <v>214</v>
      </c>
      <c r="C25" s="442"/>
      <c r="D25" s="443"/>
    </row>
    <row r="26" spans="2:4" ht="31.5">
      <c r="B26" s="245"/>
      <c r="C26" s="260" t="s">
        <v>300</v>
      </c>
      <c r="D26" s="261" t="s">
        <v>185</v>
      </c>
    </row>
    <row r="27" spans="2:4" ht="15">
      <c r="B27" s="247" t="s">
        <v>241</v>
      </c>
      <c r="C27" s="252"/>
      <c r="D27" s="252"/>
    </row>
    <row r="28" spans="2:4" ht="15">
      <c r="B28" s="247" t="s">
        <v>215</v>
      </c>
      <c r="C28" s="252"/>
      <c r="D28" s="252"/>
    </row>
    <row r="29" spans="2:4" ht="45">
      <c r="B29" s="247" t="s">
        <v>216</v>
      </c>
      <c r="C29" s="252"/>
      <c r="D29" s="252"/>
    </row>
    <row r="30" spans="2:4" ht="45">
      <c r="B30" s="247" t="s">
        <v>217</v>
      </c>
      <c r="C30" s="252"/>
      <c r="D30" s="252"/>
    </row>
    <row r="31" spans="2:4" ht="30">
      <c r="B31" s="247" t="s">
        <v>218</v>
      </c>
      <c r="C31" s="252"/>
      <c r="D31" s="252"/>
    </row>
    <row r="32" spans="2:4" ht="23.25" customHeight="1">
      <c r="B32" s="248" t="s">
        <v>219</v>
      </c>
      <c r="C32" s="252"/>
      <c r="D32" s="252"/>
    </row>
    <row r="33" spans="2:6" ht="15">
      <c r="B33" s="248" t="s">
        <v>220</v>
      </c>
      <c r="C33" s="252"/>
      <c r="D33" s="252"/>
    </row>
    <row r="34" spans="2:6" ht="22.5" customHeight="1">
      <c r="B34" s="249" t="s">
        <v>221</v>
      </c>
      <c r="C34" s="252"/>
      <c r="D34" s="252"/>
    </row>
    <row r="35" spans="2:6" ht="22.5" customHeight="1">
      <c r="B35" s="249" t="s">
        <v>301</v>
      </c>
      <c r="C35" s="252"/>
      <c r="D35" s="252"/>
    </row>
    <row r="36" spans="2:6" ht="30.75" thickBot="1">
      <c r="B36" s="343" t="s">
        <v>237</v>
      </c>
      <c r="C36" s="344"/>
      <c r="D36" s="344"/>
    </row>
    <row r="37" spans="2:6" ht="25.5" customHeight="1" thickBot="1">
      <c r="B37" s="253" t="s">
        <v>222</v>
      </c>
      <c r="C37" s="254">
        <f>SUM(C27:C36)</f>
        <v>0</v>
      </c>
      <c r="D37" s="255">
        <f>SUM(D27:D36)</f>
        <v>0</v>
      </c>
      <c r="F37" s="284" t="s">
        <v>236</v>
      </c>
    </row>
    <row r="39" spans="2:6" ht="13.5" thickBot="1"/>
    <row r="40" spans="2:6" ht="27" customHeight="1" thickBot="1">
      <c r="B40" s="441" t="s">
        <v>224</v>
      </c>
      <c r="C40" s="442"/>
      <c r="D40" s="443"/>
    </row>
    <row r="41" spans="2:6" ht="33.75" customHeight="1">
      <c r="B41" s="262"/>
      <c r="C41" s="260" t="s">
        <v>417</v>
      </c>
      <c r="D41" s="261" t="s">
        <v>185</v>
      </c>
    </row>
    <row r="42" spans="2:6" ht="47.25" customHeight="1">
      <c r="B42" s="94" t="s">
        <v>225</v>
      </c>
      <c r="C42" s="252"/>
      <c r="D42" s="252"/>
    </row>
    <row r="43" spans="2:6" ht="20.25" customHeight="1">
      <c r="B43" s="94" t="s">
        <v>615</v>
      </c>
      <c r="C43" s="252"/>
      <c r="D43" s="252"/>
    </row>
    <row r="44" spans="2:6" ht="48.75" customHeight="1" thickBot="1">
      <c r="B44" s="247" t="s">
        <v>226</v>
      </c>
      <c r="C44" s="252"/>
      <c r="D44" s="252"/>
      <c r="E44" s="284"/>
    </row>
    <row r="45" spans="2:6" ht="18.75" customHeight="1" thickBot="1">
      <c r="B45" s="253" t="s">
        <v>222</v>
      </c>
      <c r="C45" s="254">
        <f>SUM(C42:C44)</f>
        <v>0</v>
      </c>
      <c r="D45" s="255">
        <f>SUM(D42:D44)</f>
        <v>0</v>
      </c>
    </row>
  </sheetData>
  <mergeCells count="5">
    <mergeCell ref="B40:D40"/>
    <mergeCell ref="B1:D1"/>
    <mergeCell ref="B15:C15"/>
    <mergeCell ref="B16:D16"/>
    <mergeCell ref="B25:D25"/>
  </mergeCells>
  <pageMargins left="0.7" right="0.7" top="0.75" bottom="0.75" header="0.3" footer="0.3"/>
  <pageSetup paperSize="9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1"/>
  <sheetViews>
    <sheetView zoomScale="60" zoomScaleNormal="60" workbookViewId="0">
      <selection activeCell="C16" sqref="C16:F16"/>
    </sheetView>
  </sheetViews>
  <sheetFormatPr baseColWidth="10" defaultRowHeight="12.75"/>
  <cols>
    <col min="3" max="3" width="21.42578125" customWidth="1"/>
    <col min="5" max="6" width="19.42578125" bestFit="1" customWidth="1"/>
    <col min="8" max="8" width="27" customWidth="1"/>
    <col min="9" max="9" width="13" bestFit="1" customWidth="1"/>
    <col min="10" max="10" width="19.42578125" bestFit="1" customWidth="1"/>
    <col min="11" max="11" width="9.5703125" customWidth="1"/>
    <col min="12" max="13" width="13.85546875" customWidth="1"/>
    <col min="14" max="14" width="19.42578125" bestFit="1" customWidth="1"/>
  </cols>
  <sheetData>
    <row r="1" spans="1:18" ht="13.5" thickBot="1"/>
    <row r="2" spans="1:18" ht="21.75" customHeight="1" thickBot="1">
      <c r="A2" s="6"/>
      <c r="B2" s="5"/>
      <c r="C2" s="414" t="s">
        <v>178</v>
      </c>
      <c r="D2" s="415"/>
      <c r="E2" s="416"/>
      <c r="F2" s="155" t="s">
        <v>0</v>
      </c>
      <c r="G2" s="8"/>
      <c r="H2" s="179" t="s">
        <v>235</v>
      </c>
      <c r="I2" s="182"/>
      <c r="J2" s="57" t="s">
        <v>0</v>
      </c>
      <c r="K2" s="12"/>
      <c r="L2" s="417" t="s">
        <v>44</v>
      </c>
      <c r="M2" s="418"/>
      <c r="N2" s="155" t="s">
        <v>0</v>
      </c>
      <c r="O2" s="14"/>
      <c r="P2" s="8"/>
      <c r="Q2" s="2"/>
      <c r="R2" s="20"/>
    </row>
    <row r="3" spans="1:18" ht="29.25" customHeight="1" thickBot="1">
      <c r="A3" s="6"/>
      <c r="B3" s="3"/>
      <c r="C3" s="183" t="s">
        <v>11</v>
      </c>
      <c r="D3" s="195">
        <f>COUNTIF('LISTING AFIPIENS'!$W$4:$W$244,C3)</f>
        <v>1</v>
      </c>
      <c r="E3" s="186"/>
      <c r="F3" s="166">
        <f t="shared" ref="F3:F11" si="0">D3/SUM($D$3:$D$11)</f>
        <v>1.2048192771084338E-2</v>
      </c>
      <c r="G3" s="25"/>
      <c r="H3" s="163" t="s">
        <v>131</v>
      </c>
      <c r="I3" s="79">
        <f>COUNTIF('LISTING AFIPIENS'!$T$4:$T$117,H3)</f>
        <v>1</v>
      </c>
      <c r="J3" s="156">
        <f t="shared" ref="J3:J18" si="1">I3/SUM(I$3:I$17)</f>
        <v>1.2345679012345678E-2</v>
      </c>
      <c r="K3" s="7"/>
      <c r="L3" s="201" t="s">
        <v>45</v>
      </c>
      <c r="M3" s="203">
        <f>COUNTIF('LISTING AFIPIENS'!$N$4:$N$244,L3)</f>
        <v>20</v>
      </c>
      <c r="N3" s="160">
        <f t="shared" ref="N3:N11" si="2">M3/SUM($M$3:$M$11)</f>
        <v>0.23529411764705882</v>
      </c>
      <c r="O3" s="14"/>
      <c r="P3" s="8"/>
      <c r="Q3" s="14"/>
      <c r="R3" s="21"/>
    </row>
    <row r="4" spans="1:18" ht="27.75" thickBot="1">
      <c r="A4" s="6"/>
      <c r="B4" s="3"/>
      <c r="C4" s="184" t="s">
        <v>12</v>
      </c>
      <c r="D4" s="195">
        <f>COUNTIF('LISTING AFIPIENS'!$W$4:$W$244,C4)</f>
        <v>1</v>
      </c>
      <c r="E4" s="187"/>
      <c r="F4" s="167">
        <f t="shared" si="0"/>
        <v>1.2048192771084338E-2</v>
      </c>
      <c r="G4" s="25"/>
      <c r="H4" s="163" t="s">
        <v>352</v>
      </c>
      <c r="I4" s="79">
        <f>COUNTIF('LISTING AFIPIENS'!$T$4:$T$117,H4)</f>
        <v>1</v>
      </c>
      <c r="J4" s="156">
        <f t="shared" si="1"/>
        <v>1.2345679012345678E-2</v>
      </c>
      <c r="K4" s="7"/>
      <c r="L4" s="185" t="s">
        <v>47</v>
      </c>
      <c r="M4" s="203">
        <f>COUNTIF('LISTING AFIPIENS'!$N$4:$N$244,L4)</f>
        <v>6</v>
      </c>
      <c r="N4" s="160">
        <f t="shared" si="2"/>
        <v>7.0588235294117646E-2</v>
      </c>
      <c r="O4" s="14"/>
      <c r="P4" s="12"/>
      <c r="Q4" s="14"/>
      <c r="R4" s="22"/>
    </row>
    <row r="5" spans="1:18" ht="27" customHeight="1" thickBot="1">
      <c r="A5" s="6"/>
      <c r="B5" s="26"/>
      <c r="C5" s="184" t="s">
        <v>74</v>
      </c>
      <c r="D5" s="195">
        <f>COUNTIF('LISTING AFIPIENS'!$W$4:$W$244,C5)</f>
        <v>4</v>
      </c>
      <c r="E5" s="188"/>
      <c r="F5" s="167">
        <f t="shared" si="0"/>
        <v>4.8192771084337352E-2</v>
      </c>
      <c r="G5" s="25"/>
      <c r="H5" s="17" t="s">
        <v>203</v>
      </c>
      <c r="I5" s="79">
        <f>COUNTIF('LISTING AFIPIENS'!$T$4:$T$117,H5)</f>
        <v>12</v>
      </c>
      <c r="J5" s="156">
        <f t="shared" si="1"/>
        <v>0.14814814814814814</v>
      </c>
      <c r="K5" s="7"/>
      <c r="L5" s="185" t="s">
        <v>48</v>
      </c>
      <c r="M5" s="203">
        <f>COUNTIF('LISTING AFIPIENS'!$N$4:$N$244,L5)</f>
        <v>4</v>
      </c>
      <c r="N5" s="160">
        <f t="shared" si="2"/>
        <v>4.7058823529411764E-2</v>
      </c>
      <c r="O5" s="14"/>
      <c r="P5" s="12"/>
      <c r="Q5" s="15"/>
      <c r="R5" s="22"/>
    </row>
    <row r="6" spans="1:18" ht="27.75" customHeight="1" thickBot="1">
      <c r="A6" s="25"/>
      <c r="B6" s="3"/>
      <c r="C6" s="184" t="s">
        <v>200</v>
      </c>
      <c r="D6" s="195">
        <f>COUNTIF('LISTING AFIPIENS'!$W$4:$W$244,C6)</f>
        <v>1</v>
      </c>
      <c r="E6" s="189"/>
      <c r="F6" s="167">
        <f t="shared" si="0"/>
        <v>1.2048192771084338E-2</v>
      </c>
      <c r="G6" s="25"/>
      <c r="H6" s="276" t="s">
        <v>132</v>
      </c>
      <c r="I6" s="79">
        <f>COUNTIF('LISTING AFIPIENS'!$T$4:$T$117,H6)</f>
        <v>8</v>
      </c>
      <c r="J6" s="156">
        <f t="shared" si="1"/>
        <v>9.8765432098765427E-2</v>
      </c>
      <c r="K6" s="7"/>
      <c r="L6" s="185" t="s">
        <v>49</v>
      </c>
      <c r="M6" s="203">
        <f>COUNTIF('LISTING AFIPIENS'!$N$4:$N$244,L6)</f>
        <v>4</v>
      </c>
      <c r="N6" s="160">
        <f t="shared" si="2"/>
        <v>4.7058823529411764E-2</v>
      </c>
      <c r="O6" s="14"/>
      <c r="P6" s="12"/>
      <c r="Q6" s="15"/>
      <c r="R6" s="22"/>
    </row>
    <row r="7" spans="1:18" ht="27.75" thickBot="1">
      <c r="A7" s="25"/>
      <c r="B7" s="5"/>
      <c r="C7" s="184" t="s">
        <v>17</v>
      </c>
      <c r="D7" s="195">
        <f>COUNTIF('LISTING AFIPIENS'!$W$4:$W$244,C7)</f>
        <v>6</v>
      </c>
      <c r="E7" s="190"/>
      <c r="F7" s="167">
        <f t="shared" si="0"/>
        <v>7.2289156626506021E-2</v>
      </c>
      <c r="G7" s="8"/>
      <c r="H7" s="275" t="s">
        <v>124</v>
      </c>
      <c r="I7" s="79">
        <f>COUNTIF('LISTING AFIPIENS'!$T$4:$T$117,H7)</f>
        <v>5</v>
      </c>
      <c r="J7" s="156">
        <f t="shared" si="1"/>
        <v>6.1728395061728392E-2</v>
      </c>
      <c r="K7" s="7"/>
      <c r="L7" s="185" t="s">
        <v>46</v>
      </c>
      <c r="M7" s="203">
        <f>COUNTIF('LISTING AFIPIENS'!$N$4:$N$244,L7)</f>
        <v>13</v>
      </c>
      <c r="N7" s="160">
        <f t="shared" si="2"/>
        <v>0.15294117647058825</v>
      </c>
      <c r="O7" s="14"/>
      <c r="P7" s="12"/>
      <c r="Q7" s="15"/>
      <c r="R7" s="22"/>
    </row>
    <row r="8" spans="1:18" ht="27.75" thickBot="1">
      <c r="A8" s="25"/>
      <c r="B8" s="5"/>
      <c r="C8" s="184" t="s">
        <v>198</v>
      </c>
      <c r="D8" s="195">
        <f>COUNTIF('LISTING AFIPIENS'!$W$4:$W$244,C8)</f>
        <v>2</v>
      </c>
      <c r="E8" s="190"/>
      <c r="F8" s="167">
        <f t="shared" si="0"/>
        <v>2.4096385542168676E-2</v>
      </c>
      <c r="G8" s="8"/>
      <c r="H8" s="17" t="s">
        <v>123</v>
      </c>
      <c r="I8" s="79">
        <f>COUNTIF('LISTING AFIPIENS'!$T$4:$T$117,H8)</f>
        <v>4</v>
      </c>
      <c r="J8" s="156">
        <f t="shared" si="1"/>
        <v>4.9382716049382713E-2</v>
      </c>
      <c r="K8" s="7"/>
      <c r="L8" s="185" t="s">
        <v>50</v>
      </c>
      <c r="M8" s="203">
        <f>COUNTIF('LISTING AFIPIENS'!$N$4:$N$244,L8)</f>
        <v>19</v>
      </c>
      <c r="N8" s="160">
        <f t="shared" si="2"/>
        <v>0.22352941176470589</v>
      </c>
      <c r="O8" s="102"/>
      <c r="P8" s="12"/>
      <c r="Q8" s="15"/>
      <c r="R8" s="22"/>
    </row>
    <row r="9" spans="1:18" ht="27.75" thickBot="1">
      <c r="A9" s="25"/>
      <c r="B9" s="5"/>
      <c r="C9" s="267" t="s">
        <v>228</v>
      </c>
      <c r="D9" s="195">
        <f>COUNTIF('LISTING AFIPIENS'!$W$4:$W$244,C9)</f>
        <v>1</v>
      </c>
      <c r="E9" s="269"/>
      <c r="F9" s="167">
        <f t="shared" si="0"/>
        <v>1.2048192771084338E-2</v>
      </c>
      <c r="G9" s="25"/>
      <c r="H9" s="276" t="s">
        <v>125</v>
      </c>
      <c r="I9" s="79">
        <f>COUNTIF('LISTING AFIPIENS'!$T$4:$T$117,H9)</f>
        <v>7</v>
      </c>
      <c r="J9" s="156">
        <f t="shared" si="1"/>
        <v>8.6419753086419748E-2</v>
      </c>
      <c r="K9" s="7"/>
      <c r="L9" s="185" t="s">
        <v>51</v>
      </c>
      <c r="M9" s="203">
        <f>COUNTIF('LISTING AFIPIENS'!$N$4:$N$244,L9)</f>
        <v>13</v>
      </c>
      <c r="N9" s="160">
        <f t="shared" si="2"/>
        <v>0.15294117647058825</v>
      </c>
      <c r="O9" s="14"/>
      <c r="P9" s="12"/>
      <c r="Q9" s="266"/>
      <c r="R9" s="22"/>
    </row>
    <row r="10" spans="1:18" ht="27" customHeight="1" thickBot="1">
      <c r="A10" s="25"/>
      <c r="B10" s="5"/>
      <c r="C10" s="184" t="s">
        <v>122</v>
      </c>
      <c r="D10" s="195">
        <f>COUNTIF('LISTING AFIPIENS'!$W$4:$W$244,C10)</f>
        <v>0</v>
      </c>
      <c r="E10" s="268"/>
      <c r="F10" s="166">
        <f t="shared" si="0"/>
        <v>0</v>
      </c>
      <c r="G10" s="25"/>
      <c r="H10" s="276" t="s">
        <v>126</v>
      </c>
      <c r="I10" s="79">
        <f>COUNTIF('LISTING AFIPIENS'!$T$4:$T$117,H10)</f>
        <v>11</v>
      </c>
      <c r="J10" s="156">
        <f t="shared" si="1"/>
        <v>0.13580246913580246</v>
      </c>
      <c r="K10" s="7"/>
      <c r="L10" s="185" t="s">
        <v>52</v>
      </c>
      <c r="M10" s="203">
        <f>COUNTIF('LISTING AFIPIENS'!$N$4:$N$244,L10)</f>
        <v>3</v>
      </c>
      <c r="N10" s="160">
        <f t="shared" si="2"/>
        <v>3.5294117647058823E-2</v>
      </c>
      <c r="O10" s="14"/>
      <c r="P10" s="12"/>
      <c r="Q10" s="14"/>
      <c r="R10" s="22"/>
    </row>
    <row r="11" spans="1:18" ht="27.75" customHeight="1">
      <c r="A11" s="25"/>
      <c r="B11" s="5"/>
      <c r="C11" s="184" t="s">
        <v>115</v>
      </c>
      <c r="D11" s="197">
        <f>SUM($D$12,$D$13,D14)</f>
        <v>67</v>
      </c>
      <c r="E11" s="191"/>
      <c r="F11" s="167">
        <f t="shared" si="0"/>
        <v>0.80722891566265065</v>
      </c>
      <c r="G11" s="25"/>
      <c r="H11" s="63" t="s">
        <v>129</v>
      </c>
      <c r="I11" s="79">
        <f>COUNTIF('LISTING AFIPIENS'!$T$4:$T$117,H11)</f>
        <v>5</v>
      </c>
      <c r="J11" s="156">
        <f t="shared" si="1"/>
        <v>6.1728395061728392E-2</v>
      </c>
      <c r="K11" s="7"/>
      <c r="L11" s="185" t="s">
        <v>116</v>
      </c>
      <c r="M11" s="203">
        <f>COUNTIF('LISTING AFIPIENS'!$N$4:$N$244,L11)</f>
        <v>3</v>
      </c>
      <c r="N11" s="160">
        <f t="shared" si="2"/>
        <v>3.5294117647058823E-2</v>
      </c>
      <c r="O11" s="14"/>
      <c r="P11" s="12"/>
      <c r="Q11" s="14"/>
      <c r="R11" s="22"/>
    </row>
    <row r="12" spans="1:18" ht="26.25" customHeight="1" thickBot="1">
      <c r="A12" s="6"/>
      <c r="B12" s="5"/>
      <c r="C12" s="185" t="s">
        <v>16</v>
      </c>
      <c r="D12" s="196">
        <f>COUNTIF('LISTING AFIPIENS'!W$4:W$244,C12)</f>
        <v>56</v>
      </c>
      <c r="E12" s="192"/>
      <c r="F12" s="270">
        <f>D12/SUM(D$12:D$13:D$14)</f>
        <v>0.83582089552238803</v>
      </c>
      <c r="G12" s="25"/>
      <c r="H12" s="276" t="s">
        <v>10</v>
      </c>
      <c r="I12" s="79">
        <f>COUNTIF('LISTING AFIPIENS'!$T$4:$T$117,H12)</f>
        <v>6</v>
      </c>
      <c r="J12" s="156">
        <f t="shared" si="1"/>
        <v>7.407407407407407E-2</v>
      </c>
      <c r="K12" s="8"/>
      <c r="L12" s="202" t="s">
        <v>83</v>
      </c>
      <c r="M12" s="204">
        <f>SUM(M3:M11)</f>
        <v>85</v>
      </c>
      <c r="N12" s="165">
        <f>SUM(N3:N11)</f>
        <v>1</v>
      </c>
      <c r="O12" s="14"/>
      <c r="P12" s="12"/>
      <c r="Q12" s="15"/>
      <c r="R12" s="22"/>
    </row>
    <row r="13" spans="1:18" ht="38.25">
      <c r="A13" s="6"/>
      <c r="B13" s="5"/>
      <c r="C13" s="185" t="s">
        <v>75</v>
      </c>
      <c r="D13" s="196">
        <f>COUNTIF('LISTING AFIPIENS'!W$4:W$244,C13)</f>
        <v>10</v>
      </c>
      <c r="E13" s="192"/>
      <c r="F13" s="270">
        <f>D13/SUM(D$12:D$13:D$14)</f>
        <v>0.14925373134328357</v>
      </c>
      <c r="G13" s="25"/>
      <c r="H13" s="276" t="s">
        <v>133</v>
      </c>
      <c r="I13" s="79">
        <f>COUNTIF('LISTING AFIPIENS'!$T$4:$T$117,H13)</f>
        <v>5</v>
      </c>
      <c r="J13" s="156">
        <f t="shared" si="1"/>
        <v>6.1728395061728392E-2</v>
      </c>
      <c r="K13" s="12"/>
      <c r="O13" s="14"/>
      <c r="P13" s="12"/>
      <c r="Q13" s="15"/>
      <c r="R13" s="22"/>
    </row>
    <row r="14" spans="1:18" ht="22.5" customHeight="1" thickBot="1">
      <c r="A14" s="6"/>
      <c r="B14" s="5"/>
      <c r="C14" s="184" t="s">
        <v>177</v>
      </c>
      <c r="D14" s="196">
        <f>COUNTIF('LISTING AFIPIENS'!W$4:W$244,C14)</f>
        <v>1</v>
      </c>
      <c r="E14" s="193"/>
      <c r="F14" s="270">
        <f>D14/SUM(D$12:D$13:D$14)</f>
        <v>1.4925373134328358E-2</v>
      </c>
      <c r="G14" s="25"/>
      <c r="H14" s="17" t="s">
        <v>135</v>
      </c>
      <c r="I14" s="79">
        <f>COUNTIF('LISTING AFIPIENS'!$T$4:$T$117,H14)</f>
        <v>0</v>
      </c>
      <c r="J14" s="156">
        <f t="shared" si="1"/>
        <v>0</v>
      </c>
      <c r="K14" s="12"/>
      <c r="L14" s="4"/>
      <c r="M14" s="13"/>
      <c r="N14" s="14"/>
      <c r="O14" s="14"/>
      <c r="P14" s="12"/>
      <c r="Q14" s="14"/>
      <c r="R14" s="22"/>
    </row>
    <row r="15" spans="1:18" ht="27.75" customHeight="1" thickBot="1">
      <c r="A15" s="6"/>
      <c r="B15" s="5"/>
      <c r="C15" s="185" t="s">
        <v>54</v>
      </c>
      <c r="D15" s="196">
        <f>COUNTIF('LISTING AFIPIENS'!$G$4:$G$244,C15)</f>
        <v>50</v>
      </c>
      <c r="E15" s="194"/>
      <c r="F15" s="167">
        <f>D15/SUM(D$15:D$16)</f>
        <v>0.58823529411764708</v>
      </c>
      <c r="G15" s="25"/>
      <c r="H15" s="276" t="s">
        <v>127</v>
      </c>
      <c r="I15" s="79">
        <f>COUNTIF('LISTING AFIPIENS'!$T$4:$T$117,H15)</f>
        <v>9</v>
      </c>
      <c r="J15" s="156">
        <f t="shared" si="1"/>
        <v>0.1111111111111111</v>
      </c>
      <c r="K15" s="12"/>
      <c r="L15" s="419" t="s">
        <v>73</v>
      </c>
      <c r="M15" s="420"/>
      <c r="N15" s="155" t="s">
        <v>0</v>
      </c>
      <c r="O15" s="14"/>
      <c r="P15" s="12"/>
      <c r="Q15" s="14"/>
      <c r="R15" s="22"/>
    </row>
    <row r="16" spans="1:18" ht="27">
      <c r="A16" s="6"/>
      <c r="B16" s="5"/>
      <c r="C16" s="185" t="s">
        <v>55</v>
      </c>
      <c r="D16" s="196">
        <f>COUNTIF('LISTING AFIPIENS'!$G$4:$G$244,C16)</f>
        <v>35</v>
      </c>
      <c r="E16" s="194"/>
      <c r="F16" s="167">
        <f>D16/SUM(D$15:D$16)</f>
        <v>0.41176470588235292</v>
      </c>
      <c r="G16" s="10"/>
      <c r="H16" s="277" t="s">
        <v>128</v>
      </c>
      <c r="I16" s="79">
        <f>COUNTIF('LISTING AFIPIENS'!$T$4:$T$117,H16)</f>
        <v>3</v>
      </c>
      <c r="J16" s="156">
        <f t="shared" si="1"/>
        <v>3.7037037037037035E-2</v>
      </c>
      <c r="K16" s="12"/>
      <c r="L16" s="201" t="s">
        <v>121</v>
      </c>
      <c r="M16" s="207">
        <f>COUNTIF('LISTING AFIPIENS'!$E$4:$E$117,"&lt;26")</f>
        <v>22</v>
      </c>
      <c r="N16" s="160">
        <f>M16/SUM($M$16:$M$19)</f>
        <v>0.25882352941176473</v>
      </c>
      <c r="O16" s="14"/>
      <c r="P16" s="12"/>
      <c r="Q16" s="15"/>
      <c r="R16" s="22"/>
    </row>
    <row r="17" spans="1:18" ht="27.75" thickBot="1">
      <c r="A17" s="6"/>
      <c r="B17" s="5"/>
      <c r="C17" s="177" t="s">
        <v>42</v>
      </c>
      <c r="D17" s="196">
        <f>COUNTIF('LISTING AFIPIENS'!$F$4:$F$244,C17)</f>
        <v>25</v>
      </c>
      <c r="E17" s="194"/>
      <c r="F17" s="167">
        <f>D17/SUM(D$15:D$16)</f>
        <v>0.29411764705882354</v>
      </c>
      <c r="G17" s="7"/>
      <c r="H17" s="277" t="s">
        <v>130</v>
      </c>
      <c r="I17" s="79">
        <f>COUNTIF('LISTING AFIPIENS'!$T$4:$T$117,H17)</f>
        <v>4</v>
      </c>
      <c r="J17" s="157">
        <f t="shared" si="1"/>
        <v>4.9382716049382713E-2</v>
      </c>
      <c r="K17" s="12"/>
      <c r="L17" s="185" t="s">
        <v>71</v>
      </c>
      <c r="M17" s="208">
        <f>COUNTIF('LISTING AFIPIENS'!$E$4:$E$117,"&lt;31")-SUM(M$16:M16)</f>
        <v>43</v>
      </c>
      <c r="N17" s="160">
        <f>M17/SUM($M$16:$M$19)</f>
        <v>0.50588235294117645</v>
      </c>
      <c r="O17" s="14"/>
      <c r="P17" s="12"/>
      <c r="Q17" s="15"/>
      <c r="R17" s="22"/>
    </row>
    <row r="18" spans="1:18" ht="33.75" customHeight="1" thickBot="1">
      <c r="A18" s="6"/>
      <c r="B18" s="5"/>
      <c r="C18" s="178" t="s">
        <v>43</v>
      </c>
      <c r="D18" s="196">
        <f>COUNTIF('LISTING AFIPIENS'!$F$4:$F$244,C18)</f>
        <v>60</v>
      </c>
      <c r="E18" s="313"/>
      <c r="F18" s="314">
        <f>D18/SUM(D$15:D$16)</f>
        <v>0.70588235294117652</v>
      </c>
      <c r="G18" s="7"/>
      <c r="H18" s="64" t="s">
        <v>83</v>
      </c>
      <c r="I18" s="104">
        <f>SUM(I3:I17)</f>
        <v>81</v>
      </c>
      <c r="J18" s="162">
        <f t="shared" si="1"/>
        <v>1</v>
      </c>
      <c r="K18" s="12"/>
      <c r="L18" s="185" t="s">
        <v>72</v>
      </c>
      <c r="M18" s="208">
        <f>COUNTIF('LISTING AFIPIENS'!$E$4:$E$244,"&lt;36")-SUM(M$16:M17)</f>
        <v>18</v>
      </c>
      <c r="N18" s="160">
        <f>M18/SUM($M$16:$M$19)</f>
        <v>0.21176470588235294</v>
      </c>
      <c r="O18" s="14"/>
      <c r="P18" s="12"/>
      <c r="Q18" s="14"/>
      <c r="R18" s="22"/>
    </row>
    <row r="19" spans="1:18" ht="24.75" customHeight="1" thickBot="1">
      <c r="A19" s="6"/>
      <c r="B19" s="5"/>
      <c r="C19" s="61" t="s">
        <v>330</v>
      </c>
      <c r="D19" s="312">
        <f>COUNTIF('LISTING AFIPIENS'!$D$4:$D$244,C19)</f>
        <v>8</v>
      </c>
      <c r="E19" s="315"/>
      <c r="F19" s="316"/>
      <c r="G19" s="7"/>
      <c r="K19" s="12"/>
      <c r="L19" s="205" t="s">
        <v>15</v>
      </c>
      <c r="M19" s="208">
        <f>COUNTIF('LISTING AFIPIENS'!$E$4:$E$117,"&gt;35")</f>
        <v>2</v>
      </c>
      <c r="N19" s="169">
        <f>M19/SUM($M$16:$M$19)</f>
        <v>2.3529411764705882E-2</v>
      </c>
      <c r="O19" s="14"/>
      <c r="P19" s="12"/>
      <c r="Q19" s="15"/>
      <c r="R19" s="22"/>
    </row>
    <row r="20" spans="1:18" ht="24" customHeight="1" thickBot="1">
      <c r="A20" s="6"/>
      <c r="B20" s="5"/>
      <c r="F20" s="7"/>
      <c r="G20" s="7"/>
      <c r="K20" s="12"/>
      <c r="L20" s="206" t="s">
        <v>83</v>
      </c>
      <c r="M20" s="209">
        <f>SUM(M16:M19)</f>
        <v>85</v>
      </c>
      <c r="N20" s="173">
        <f>SUM(N16:N19)</f>
        <v>1</v>
      </c>
      <c r="O20" s="14"/>
      <c r="P20" s="12"/>
      <c r="Q20" s="14"/>
      <c r="R20" s="22"/>
    </row>
    <row r="21" spans="1:18" ht="24" customHeight="1" thickBot="1">
      <c r="A21" s="6"/>
      <c r="B21" s="5"/>
      <c r="F21" s="7"/>
      <c r="G21" s="18"/>
      <c r="K21" s="12"/>
      <c r="L21" s="7"/>
      <c r="M21" s="7"/>
      <c r="N21" s="14"/>
      <c r="O21" s="14"/>
      <c r="P21" s="12"/>
      <c r="Q21" s="14"/>
      <c r="R21" s="22"/>
    </row>
    <row r="22" spans="1:18" ht="22.5" customHeight="1" thickBot="1">
      <c r="A22" s="6"/>
      <c r="B22" s="5"/>
      <c r="C22" s="421" t="s">
        <v>77</v>
      </c>
      <c r="D22" s="422"/>
      <c r="E22" s="286" t="s">
        <v>0</v>
      </c>
      <c r="F22" s="18"/>
      <c r="G22" s="14"/>
      <c r="H22" s="179" t="s">
        <v>137</v>
      </c>
      <c r="I22" s="180"/>
      <c r="J22" s="155" t="s">
        <v>0</v>
      </c>
      <c r="K22" s="12"/>
      <c r="L22" s="7"/>
      <c r="M22" s="7"/>
      <c r="N22" s="9"/>
      <c r="O22" s="8"/>
      <c r="P22" s="12"/>
      <c r="Q22" s="14"/>
      <c r="R22" s="22"/>
    </row>
    <row r="23" spans="1:18" ht="35.25" customHeight="1" thickBot="1">
      <c r="A23" s="6"/>
      <c r="B23" s="5"/>
      <c r="C23" s="290" t="s">
        <v>76</v>
      </c>
      <c r="D23" s="291">
        <f>COUNTIF('LISTING AFIPIENS'!H$4:H$117,C23)</f>
        <v>50</v>
      </c>
      <c r="E23" s="292">
        <f t="shared" ref="E23:E54" si="3">D23/SUM($D$23:$D$79)</f>
        <v>0.58823529411764708</v>
      </c>
      <c r="F23" s="14"/>
      <c r="G23" s="15"/>
      <c r="H23" s="183" t="s">
        <v>157</v>
      </c>
      <c r="I23" s="211">
        <f>COUNTIF('LISTING AFIPIENS'!$X$4:$X$117,H23)</f>
        <v>1</v>
      </c>
      <c r="J23" s="156">
        <f>I23/SUM(I$23:I$35)</f>
        <v>0.16666666666666666</v>
      </c>
      <c r="K23" s="12"/>
      <c r="L23" s="410" t="s">
        <v>85</v>
      </c>
      <c r="M23" s="411"/>
      <c r="N23" s="159" t="s">
        <v>0</v>
      </c>
      <c r="O23" s="18"/>
      <c r="P23" s="12"/>
      <c r="Q23" s="15"/>
      <c r="R23" s="22"/>
    </row>
    <row r="24" spans="1:18" ht="27.75" thickBot="1">
      <c r="A24" s="6"/>
      <c r="B24" s="5"/>
      <c r="C24" s="290" t="s">
        <v>27</v>
      </c>
      <c r="D24" s="291">
        <f>COUNTIF('LISTING AFIPIENS'!H$4:H$117,C24)</f>
        <v>4</v>
      </c>
      <c r="E24" s="292">
        <f t="shared" si="3"/>
        <v>4.7058823529411764E-2</v>
      </c>
      <c r="F24" s="15"/>
      <c r="G24" s="15"/>
      <c r="H24" s="184" t="s">
        <v>146</v>
      </c>
      <c r="I24" s="211">
        <f>COUNTIF('LISTING AFIPIENS'!$X$4:$X$117,H24)</f>
        <v>0</v>
      </c>
      <c r="J24" s="156">
        <f t="shared" ref="J24:J36" si="4">I24/SUM(I$23:I$35)</f>
        <v>0</v>
      </c>
      <c r="K24" s="12"/>
      <c r="L24" s="213" t="s">
        <v>118</v>
      </c>
      <c r="M24" s="200">
        <f>COUNTIF('LISTING AFIPIENS'!$O$4:$O$117,L24)</f>
        <v>11</v>
      </c>
      <c r="N24" s="160">
        <f>M24/SUM($M$24:$M$27)</f>
        <v>0.12941176470588237</v>
      </c>
      <c r="O24" s="16"/>
      <c r="P24" s="8"/>
      <c r="Q24" s="4"/>
      <c r="R24" s="23"/>
    </row>
    <row r="25" spans="1:18" ht="27.75" thickBot="1">
      <c r="A25" s="6"/>
      <c r="B25" s="5"/>
      <c r="C25" s="290" t="s">
        <v>174</v>
      </c>
      <c r="D25" s="291">
        <f>COUNTIF('LISTING AFIPIENS'!H$4:H$117,C25)</f>
        <v>0</v>
      </c>
      <c r="E25" s="292">
        <f t="shared" si="3"/>
        <v>0</v>
      </c>
      <c r="F25" s="15"/>
      <c r="G25" s="15"/>
      <c r="H25" s="184" t="s">
        <v>144</v>
      </c>
      <c r="I25" s="211">
        <f>COUNTIF('LISTING AFIPIENS'!$X$4:$X$117,H25)</f>
        <v>1</v>
      </c>
      <c r="J25" s="156">
        <f t="shared" si="4"/>
        <v>0.16666666666666666</v>
      </c>
      <c r="K25" s="12"/>
      <c r="L25" s="177" t="s">
        <v>119</v>
      </c>
      <c r="M25" s="200">
        <f>COUNTIF('LISTING AFIPIENS'!$O$4:$O$117,L25)</f>
        <v>4</v>
      </c>
      <c r="N25" s="160">
        <f>M25/SUM($M$24:$M$27)</f>
        <v>4.7058823529411764E-2</v>
      </c>
      <c r="O25" s="16"/>
      <c r="P25" s="8"/>
      <c r="Q25" s="4"/>
      <c r="R25" s="23"/>
    </row>
    <row r="26" spans="1:18" ht="27.75" thickBot="1">
      <c r="A26" s="6"/>
      <c r="B26" s="5"/>
      <c r="C26" s="290" t="s">
        <v>246</v>
      </c>
      <c r="D26" s="291">
        <f>COUNTIF('LISTING AFIPIENS'!H$4:H$117,C26)</f>
        <v>0</v>
      </c>
      <c r="E26" s="292">
        <f t="shared" si="3"/>
        <v>0</v>
      </c>
      <c r="F26" s="15"/>
      <c r="G26" s="14"/>
      <c r="H26" s="184" t="s">
        <v>138</v>
      </c>
      <c r="I26" s="211">
        <f>COUNTIF('LISTING AFIPIENS'!$X$4:$X$117,H26)</f>
        <v>0</v>
      </c>
      <c r="J26" s="156">
        <f t="shared" si="4"/>
        <v>0</v>
      </c>
      <c r="K26" s="12"/>
      <c r="L26" s="177" t="s">
        <v>120</v>
      </c>
      <c r="M26" s="200">
        <f>COUNTIF('LISTING AFIPIENS'!$O$4:$O$117,L26)</f>
        <v>51</v>
      </c>
      <c r="N26" s="160">
        <f>M26/SUM($M$24:$M$27)</f>
        <v>0.6</v>
      </c>
      <c r="O26" s="16"/>
      <c r="P26" s="8"/>
      <c r="Q26" s="4"/>
      <c r="R26" s="23"/>
    </row>
    <row r="27" spans="1:18" ht="27.75" thickBot="1">
      <c r="A27" s="6"/>
      <c r="B27" s="5"/>
      <c r="C27" s="290" t="s">
        <v>31</v>
      </c>
      <c r="D27" s="291">
        <f>COUNTIF('LISTING AFIPIENS'!H$4:H$117,C27)</f>
        <v>0</v>
      </c>
      <c r="E27" s="292">
        <f t="shared" si="3"/>
        <v>0</v>
      </c>
      <c r="F27" s="14"/>
      <c r="G27" s="14"/>
      <c r="H27" s="185" t="s">
        <v>139</v>
      </c>
      <c r="I27" s="211">
        <f>COUNTIF('LISTING AFIPIENS'!$X$4:$X$117,H27)</f>
        <v>0</v>
      </c>
      <c r="J27" s="156">
        <f t="shared" si="4"/>
        <v>0</v>
      </c>
      <c r="K27" s="12"/>
      <c r="L27" s="293" t="s">
        <v>242</v>
      </c>
      <c r="M27" s="200">
        <f>COUNTIF('LISTING AFIPIENS'!$O$4:$O$117,L27)</f>
        <v>19</v>
      </c>
      <c r="N27" s="160">
        <f>M27/SUM($M$24:$M$27)</f>
        <v>0.22352941176470589</v>
      </c>
      <c r="O27" s="16"/>
      <c r="P27" s="8"/>
      <c r="Q27" s="4"/>
      <c r="R27" s="23"/>
    </row>
    <row r="28" spans="1:18" ht="21.75" customHeight="1" thickBot="1">
      <c r="A28" s="6"/>
      <c r="B28" s="5"/>
      <c r="C28" s="290" t="s">
        <v>238</v>
      </c>
      <c r="D28" s="291">
        <f>COUNTIF('LISTING AFIPIENS'!H$4:H$117,C28)</f>
        <v>0</v>
      </c>
      <c r="E28" s="292">
        <f t="shared" si="3"/>
        <v>0</v>
      </c>
      <c r="F28" s="14"/>
      <c r="G28" s="15"/>
      <c r="H28" s="184" t="s">
        <v>145</v>
      </c>
      <c r="I28" s="211">
        <f>COUNTIF('LISTING AFIPIENS'!$X$4:$X$117,H28)</f>
        <v>0</v>
      </c>
      <c r="J28" s="156">
        <f t="shared" si="4"/>
        <v>0</v>
      </c>
      <c r="K28" s="12"/>
      <c r="L28" s="214" t="s">
        <v>83</v>
      </c>
      <c r="M28" s="215">
        <f>SUM(M24:M27)</f>
        <v>85</v>
      </c>
      <c r="N28" s="161">
        <f>SUM(N24:N27)</f>
        <v>1</v>
      </c>
      <c r="O28" s="16"/>
      <c r="P28" s="8"/>
      <c r="Q28" s="4"/>
      <c r="R28" s="23"/>
    </row>
    <row r="29" spans="1:18" ht="27.75" thickBot="1">
      <c r="A29" s="6"/>
      <c r="B29" s="5"/>
      <c r="C29" s="290" t="s">
        <v>155</v>
      </c>
      <c r="D29" s="291">
        <f>COUNTIF('LISTING AFIPIENS'!H$4:H$117,C29)</f>
        <v>0</v>
      </c>
      <c r="E29" s="292">
        <f t="shared" si="3"/>
        <v>0</v>
      </c>
      <c r="F29" s="15"/>
      <c r="G29" s="15"/>
      <c r="H29" s="184" t="s">
        <v>141</v>
      </c>
      <c r="I29" s="211">
        <f>COUNTIF('LISTING AFIPIENS'!$X$4:$X$117,H29)</f>
        <v>0</v>
      </c>
      <c r="J29" s="156">
        <f t="shared" si="4"/>
        <v>0</v>
      </c>
      <c r="K29" s="12"/>
      <c r="O29" s="16"/>
      <c r="P29" s="8"/>
      <c r="Q29" s="4"/>
      <c r="R29" s="23"/>
    </row>
    <row r="30" spans="1:18" ht="29.25" customHeight="1" thickBot="1">
      <c r="A30" s="6"/>
      <c r="B30" s="5"/>
      <c r="C30" s="290" t="s">
        <v>204</v>
      </c>
      <c r="D30" s="291">
        <f>COUNTIF('LISTING AFIPIENS'!H$4:H$117,C30)</f>
        <v>0</v>
      </c>
      <c r="E30" s="292">
        <f t="shared" si="3"/>
        <v>0</v>
      </c>
      <c r="F30" s="15"/>
      <c r="G30" s="15"/>
      <c r="H30" s="184" t="s">
        <v>148</v>
      </c>
      <c r="I30" s="211">
        <f>COUNTIF('LISTING AFIPIENS'!$X$4:$X$117,H30)</f>
        <v>0</v>
      </c>
      <c r="J30" s="156">
        <f t="shared" si="4"/>
        <v>0</v>
      </c>
      <c r="K30" s="12"/>
      <c r="L30" s="412" t="s">
        <v>153</v>
      </c>
      <c r="M30" s="413"/>
      <c r="N30" s="159" t="s">
        <v>0</v>
      </c>
      <c r="O30" s="16"/>
      <c r="P30" s="8"/>
      <c r="Q30" s="4"/>
      <c r="R30" s="23"/>
    </row>
    <row r="31" spans="1:18" ht="25.5" customHeight="1" thickBot="1">
      <c r="A31" s="6"/>
      <c r="B31" s="5"/>
      <c r="C31" s="290" t="s">
        <v>32</v>
      </c>
      <c r="D31" s="291">
        <f>COUNTIF('LISTING AFIPIENS'!H$4:H$117,C31)</f>
        <v>4</v>
      </c>
      <c r="E31" s="292">
        <f t="shared" si="3"/>
        <v>4.7058823529411764E-2</v>
      </c>
      <c r="F31" s="15"/>
      <c r="G31" s="15"/>
      <c r="H31" s="177" t="s">
        <v>140</v>
      </c>
      <c r="I31" s="211">
        <f>COUNTIF('LISTING AFIPIENS'!$X$4:$X$117,H31)</f>
        <v>1</v>
      </c>
      <c r="J31" s="156">
        <f t="shared" si="4"/>
        <v>0.16666666666666666</v>
      </c>
      <c r="K31" s="12"/>
      <c r="L31" s="184" t="s">
        <v>150</v>
      </c>
      <c r="M31" s="200">
        <f>COUNTIF('LISTING AFIPIENS'!$R$4:$R$117,L31)</f>
        <v>35</v>
      </c>
      <c r="N31" s="160">
        <f>M31/SUM($M$31:$M$34)</f>
        <v>0.41176470588235292</v>
      </c>
      <c r="O31" s="16"/>
      <c r="P31" s="8"/>
      <c r="Q31" s="4"/>
      <c r="R31" s="23"/>
    </row>
    <row r="32" spans="1:18" ht="39" customHeight="1" thickBot="1">
      <c r="A32" s="6"/>
      <c r="B32" s="5"/>
      <c r="C32" s="290" t="s">
        <v>180</v>
      </c>
      <c r="D32" s="291">
        <f>COUNTIF('LISTING AFIPIENS'!H$4:H$117,C32)</f>
        <v>0</v>
      </c>
      <c r="E32" s="292">
        <f t="shared" si="3"/>
        <v>0</v>
      </c>
      <c r="F32" s="15"/>
      <c r="G32" s="15"/>
      <c r="H32" s="184" t="s">
        <v>142</v>
      </c>
      <c r="I32" s="211">
        <f>COUNTIF('LISTING AFIPIENS'!$X$4:$X$117,H32)</f>
        <v>0</v>
      </c>
      <c r="J32" s="156">
        <f t="shared" si="4"/>
        <v>0</v>
      </c>
      <c r="K32" s="12"/>
      <c r="L32" s="184" t="s">
        <v>151</v>
      </c>
      <c r="M32" s="200">
        <f>COUNTIF('LISTING AFIPIENS'!$R$4:$R$117,L32)</f>
        <v>8</v>
      </c>
      <c r="N32" s="160">
        <f>M32/SUM($M$31:$M$34)</f>
        <v>9.4117647058823528E-2</v>
      </c>
      <c r="O32" s="16"/>
      <c r="P32" s="8"/>
      <c r="Q32" s="4"/>
      <c r="R32" s="23"/>
    </row>
    <row r="33" spans="1:18" ht="27" customHeight="1" thickBot="1">
      <c r="A33" s="6"/>
      <c r="B33" s="5"/>
      <c r="C33" s="290" t="s">
        <v>34</v>
      </c>
      <c r="D33" s="291">
        <f>COUNTIF('LISTING AFIPIENS'!H$4:H$117,C33)</f>
        <v>0</v>
      </c>
      <c r="E33" s="292">
        <f t="shared" si="3"/>
        <v>0</v>
      </c>
      <c r="F33" s="15"/>
      <c r="G33" s="14"/>
      <c r="H33" s="184" t="s">
        <v>149</v>
      </c>
      <c r="I33" s="211">
        <f>COUNTIF('LISTING AFIPIENS'!$X$4:$X$117,H33)</f>
        <v>1</v>
      </c>
      <c r="J33" s="156">
        <f t="shared" si="4"/>
        <v>0.16666666666666666</v>
      </c>
      <c r="K33" s="12"/>
      <c r="L33" s="184" t="s">
        <v>101</v>
      </c>
      <c r="M33" s="200">
        <f>COUNTIF('LISTING AFIPIENS'!$R$4:$R$117,L33)</f>
        <v>40</v>
      </c>
      <c r="N33" s="160">
        <f>M33/SUM($M$31:$M$34)</f>
        <v>0.47058823529411764</v>
      </c>
      <c r="O33" s="16"/>
      <c r="P33" s="8"/>
      <c r="Q33" s="4"/>
      <c r="R33" s="23"/>
    </row>
    <row r="34" spans="1:18" ht="30.75" customHeight="1" thickBot="1">
      <c r="A34" s="6"/>
      <c r="B34" s="5"/>
      <c r="C34" s="290" t="s">
        <v>113</v>
      </c>
      <c r="D34" s="291">
        <f>COUNTIF('LISTING AFIPIENS'!H$4:H$117,C34)</f>
        <v>1</v>
      </c>
      <c r="E34" s="292">
        <f t="shared" si="3"/>
        <v>1.1764705882352941E-2</v>
      </c>
      <c r="F34" s="14"/>
      <c r="G34" s="14"/>
      <c r="H34" s="184" t="s">
        <v>147</v>
      </c>
      <c r="I34" s="211">
        <f>COUNTIF('LISTING AFIPIENS'!$X$4:$X$117,H34)</f>
        <v>2</v>
      </c>
      <c r="J34" s="156">
        <f t="shared" si="4"/>
        <v>0.33333333333333331</v>
      </c>
      <c r="K34" s="7"/>
      <c r="L34" s="184" t="s">
        <v>152</v>
      </c>
      <c r="M34" s="200">
        <f>COUNTIF('LISTING AFIPIENS'!$R$4:$R$117,L34)</f>
        <v>2</v>
      </c>
      <c r="N34" s="160">
        <f>M34/SUM($M$31:$M$34)</f>
        <v>2.3529411764705882E-2</v>
      </c>
      <c r="O34" s="16"/>
      <c r="P34" s="8"/>
      <c r="Q34" s="4"/>
      <c r="R34" s="23"/>
    </row>
    <row r="35" spans="1:18" ht="30.75" customHeight="1" thickBot="1">
      <c r="A35" s="6"/>
      <c r="B35" s="5"/>
      <c r="C35" s="290" t="s">
        <v>69</v>
      </c>
      <c r="D35" s="291">
        <f>COUNTIF('LISTING AFIPIENS'!H$4:H$117,C35)</f>
        <v>0</v>
      </c>
      <c r="E35" s="292">
        <f t="shared" si="3"/>
        <v>0</v>
      </c>
      <c r="F35" s="14"/>
      <c r="G35" s="15"/>
      <c r="H35" s="198" t="s">
        <v>143</v>
      </c>
      <c r="I35" s="211">
        <f>COUNTIF('LISTING AFIPIENS'!$X$4:$X$117,H35)</f>
        <v>0</v>
      </c>
      <c r="J35" s="157">
        <f t="shared" si="4"/>
        <v>0</v>
      </c>
      <c r="K35" s="7"/>
      <c r="L35" s="65" t="s">
        <v>83</v>
      </c>
      <c r="M35" s="212">
        <f>SUM(M31:M34)</f>
        <v>85</v>
      </c>
      <c r="N35" s="164">
        <f>SUM(N31:N34)</f>
        <v>1</v>
      </c>
      <c r="O35" s="16"/>
      <c r="P35" s="8"/>
      <c r="Q35" s="4"/>
      <c r="R35" s="23"/>
    </row>
    <row r="36" spans="1:18" ht="20.100000000000001" customHeight="1" thickBot="1">
      <c r="A36" s="6"/>
      <c r="B36" s="5"/>
      <c r="C36" s="290" t="s">
        <v>22</v>
      </c>
      <c r="D36" s="291">
        <f>COUNTIF('LISTING AFIPIENS'!H$4:H$117,C36)</f>
        <v>2</v>
      </c>
      <c r="E36" s="292">
        <f t="shared" si="3"/>
        <v>2.3529411764705882E-2</v>
      </c>
      <c r="F36" s="15"/>
      <c r="G36" s="15"/>
      <c r="H36" s="210" t="s">
        <v>83</v>
      </c>
      <c r="I36" s="319">
        <f>SUM(I23:I35)</f>
        <v>6</v>
      </c>
      <c r="J36" s="158">
        <f t="shared" si="4"/>
        <v>1</v>
      </c>
      <c r="K36" s="7"/>
      <c r="O36" s="16"/>
      <c r="P36" s="8"/>
      <c r="Q36" s="4"/>
      <c r="R36" s="23"/>
    </row>
    <row r="37" spans="1:18" ht="20.100000000000001" customHeight="1">
      <c r="A37" s="6"/>
      <c r="B37" s="5"/>
      <c r="C37" s="290" t="s">
        <v>82</v>
      </c>
      <c r="D37" s="291">
        <f>COUNTIF('LISTING AFIPIENS'!H$4:H$117,C37)</f>
        <v>0</v>
      </c>
      <c r="E37" s="292">
        <f t="shared" si="3"/>
        <v>0</v>
      </c>
      <c r="F37" s="15"/>
      <c r="G37" s="15"/>
      <c r="H37" s="16"/>
      <c r="I37" s="7"/>
      <c r="J37" s="7"/>
      <c r="K37" s="7"/>
      <c r="L37" s="91"/>
      <c r="M37" s="91"/>
      <c r="N37" s="92"/>
      <c r="O37" s="16"/>
      <c r="P37" s="8"/>
      <c r="Q37" s="4"/>
      <c r="R37" s="23"/>
    </row>
    <row r="38" spans="1:18" ht="20.100000000000001" customHeight="1" thickBot="1">
      <c r="A38" s="6"/>
      <c r="B38" s="5"/>
      <c r="C38" s="290" t="s">
        <v>111</v>
      </c>
      <c r="D38" s="291">
        <f>COUNTIF('LISTING AFIPIENS'!H$4:H$117,C38)</f>
        <v>0</v>
      </c>
      <c r="E38" s="292">
        <f t="shared" si="3"/>
        <v>0</v>
      </c>
      <c r="F38" s="15"/>
      <c r="G38" s="14"/>
      <c r="H38" s="7"/>
      <c r="I38" s="7"/>
      <c r="J38" s="7"/>
      <c r="K38" s="7"/>
      <c r="L38" s="7"/>
      <c r="M38" s="7"/>
      <c r="N38" s="15"/>
      <c r="O38" s="16"/>
      <c r="P38" s="8"/>
      <c r="Q38" s="4"/>
      <c r="R38" s="23"/>
    </row>
    <row r="39" spans="1:18" ht="20.100000000000001" customHeight="1" thickBot="1">
      <c r="A39" s="6"/>
      <c r="B39" s="5"/>
      <c r="C39" s="290" t="s">
        <v>170</v>
      </c>
      <c r="D39" s="291">
        <f>COUNTIF('LISTING AFIPIENS'!H$4:H$117,C39)</f>
        <v>0</v>
      </c>
      <c r="E39" s="292">
        <f t="shared" si="3"/>
        <v>0</v>
      </c>
      <c r="F39" s="14"/>
      <c r="G39" s="15"/>
      <c r="H39" s="410" t="s">
        <v>363</v>
      </c>
      <c r="I39" s="411"/>
      <c r="J39" s="159" t="s">
        <v>0</v>
      </c>
      <c r="K39" s="7"/>
      <c r="L39" s="410" t="s">
        <v>183</v>
      </c>
      <c r="M39" s="411"/>
      <c r="N39" s="155" t="s">
        <v>0</v>
      </c>
      <c r="O39" s="16"/>
      <c r="P39" s="8"/>
      <c r="Q39" s="4"/>
      <c r="R39" s="23"/>
    </row>
    <row r="40" spans="1:18" ht="20.100000000000001" customHeight="1">
      <c r="A40" s="6"/>
      <c r="B40" s="5"/>
      <c r="C40" s="290" t="s">
        <v>24</v>
      </c>
      <c r="D40" s="291">
        <f>COUNTIF('LISTING AFIPIENS'!H$4:H$117,C40)</f>
        <v>0</v>
      </c>
      <c r="E40" s="292">
        <f t="shared" si="3"/>
        <v>0</v>
      </c>
      <c r="F40" s="15"/>
      <c r="G40" s="14"/>
      <c r="H40" s="1" t="s">
        <v>360</v>
      </c>
      <c r="I40" s="318">
        <f>COUNTIF('LISTING AFIPIENS'!$I$4:$I$117, H40)</f>
        <v>49</v>
      </c>
      <c r="J40" s="323">
        <f>I40/SUM(I$40:I$43)</f>
        <v>0.28823529411764703</v>
      </c>
      <c r="K40" s="7"/>
      <c r="L40" s="11" t="s">
        <v>191</v>
      </c>
      <c r="M40" s="181">
        <f>COUNTIF('LISTING AFIPIENS'!$L$4:$L$117,L40)</f>
        <v>31</v>
      </c>
      <c r="N40" s="171">
        <f>M40/SUM($M$40:$M$41)</f>
        <v>0.38271604938271603</v>
      </c>
      <c r="O40" s="16"/>
      <c r="P40" s="8"/>
      <c r="Q40" s="4"/>
      <c r="R40" s="23"/>
    </row>
    <row r="41" spans="1:18" ht="20.100000000000001" customHeight="1">
      <c r="A41" s="6"/>
      <c r="B41" s="5"/>
      <c r="C41" s="290" t="s">
        <v>25</v>
      </c>
      <c r="D41" s="291">
        <f>COUNTIF('LISTING AFIPIENS'!H$4:H$117,C41)</f>
        <v>2</v>
      </c>
      <c r="E41" s="292">
        <f t="shared" si="3"/>
        <v>2.3529411764705882E-2</v>
      </c>
      <c r="F41" s="15"/>
      <c r="G41" s="14"/>
      <c r="H41" s="1" t="s">
        <v>361</v>
      </c>
      <c r="I41" s="318">
        <f>COUNTIF('LISTING AFIPIENS'!$I$4:$I$117, H41)</f>
        <v>3</v>
      </c>
      <c r="J41" s="323">
        <f>I41/SUM(I$40:I$43)</f>
        <v>1.7647058823529412E-2</v>
      </c>
      <c r="K41" s="7"/>
      <c r="L41" s="1" t="s">
        <v>192</v>
      </c>
      <c r="M41" s="181">
        <f>COUNTIF('LISTING AFIPIENS'!$L$4:$L$117,L41)</f>
        <v>50</v>
      </c>
      <c r="N41" s="171">
        <f>M41/SUM($M$40:$M$41)</f>
        <v>0.61728395061728392</v>
      </c>
      <c r="O41" s="16"/>
      <c r="P41" s="8"/>
      <c r="Q41" s="4"/>
      <c r="R41" s="23"/>
    </row>
    <row r="42" spans="1:18" ht="20.100000000000001" customHeight="1" thickBot="1">
      <c r="A42" s="6"/>
      <c r="B42" s="5"/>
      <c r="C42" s="290" t="s">
        <v>156</v>
      </c>
      <c r="D42" s="291">
        <f>COUNTIF('LISTING AFIPIENS'!H$4:H$117,C42)</f>
        <v>0</v>
      </c>
      <c r="E42" s="292">
        <f t="shared" si="3"/>
        <v>0</v>
      </c>
      <c r="F42" s="15"/>
      <c r="G42" s="76"/>
      <c r="H42" s="55" t="s">
        <v>362</v>
      </c>
      <c r="I42" s="318">
        <f>COUNTIF('LISTING AFIPIENS'!$I$4:$I$117, H42)</f>
        <v>33</v>
      </c>
      <c r="J42" s="324">
        <f>I42/SUM(I$40:I$43)</f>
        <v>0.19411764705882353</v>
      </c>
      <c r="K42" s="7"/>
      <c r="L42" s="1" t="s">
        <v>196</v>
      </c>
      <c r="M42" s="181">
        <f>COUNTIF('LISTING AFIPIENS'!$L$4:$L$117,L42)</f>
        <v>4</v>
      </c>
      <c r="N42" s="171">
        <f>M42/SUM($M$40:$M$41)</f>
        <v>4.9382716049382713E-2</v>
      </c>
      <c r="O42" s="16"/>
      <c r="P42" s="8"/>
      <c r="Q42" s="4"/>
      <c r="R42" s="23"/>
    </row>
    <row r="43" spans="1:18" ht="20.100000000000001" customHeight="1" thickBot="1">
      <c r="A43" s="6"/>
      <c r="B43" s="5"/>
      <c r="C43" s="311" t="s">
        <v>558</v>
      </c>
      <c r="D43" s="291">
        <f>COUNTIF('LISTING AFIPIENS'!H$4:H$117,C43)</f>
        <v>1</v>
      </c>
      <c r="E43" s="292">
        <f t="shared" si="3"/>
        <v>1.1764705882352941E-2</v>
      </c>
      <c r="F43" s="14"/>
      <c r="G43" s="77"/>
      <c r="H43" s="320" t="s">
        <v>83</v>
      </c>
      <c r="I43" s="321">
        <f>SUM(I40:I42)</f>
        <v>85</v>
      </c>
      <c r="J43" s="322">
        <f>I43/SUM(I40:I42)</f>
        <v>1</v>
      </c>
      <c r="K43" s="7"/>
      <c r="L43" s="68" t="s">
        <v>83</v>
      </c>
      <c r="M43" s="170">
        <f>SUM(M40:M42)</f>
        <v>85</v>
      </c>
      <c r="N43" s="172">
        <f>SUM(N40:N41)</f>
        <v>1</v>
      </c>
      <c r="O43" s="16"/>
      <c r="P43" s="8"/>
      <c r="Q43" s="4"/>
      <c r="R43" s="23"/>
    </row>
    <row r="44" spans="1:18" ht="20.100000000000001" customHeight="1">
      <c r="A44" s="6"/>
      <c r="B44" s="5"/>
      <c r="C44" s="290" t="s">
        <v>206</v>
      </c>
      <c r="D44" s="291">
        <f>COUNTIF('LISTING AFIPIENS'!H$4:H$117,C44)</f>
        <v>1</v>
      </c>
      <c r="E44" s="292">
        <f t="shared" si="3"/>
        <v>1.1764705882352941E-2</v>
      </c>
      <c r="F44" s="14"/>
      <c r="G44" s="14"/>
      <c r="H44" s="2"/>
      <c r="I44" s="88"/>
      <c r="J44" s="88"/>
      <c r="K44" s="7"/>
      <c r="L44" s="7"/>
      <c r="M44" s="7"/>
      <c r="N44" s="14"/>
      <c r="O44" s="16"/>
      <c r="P44" s="8"/>
      <c r="Q44" s="4"/>
      <c r="R44" s="23"/>
    </row>
    <row r="45" spans="1:18" ht="20.100000000000001" customHeight="1">
      <c r="A45" s="6"/>
      <c r="B45" s="5"/>
      <c r="C45" s="290" t="s">
        <v>26</v>
      </c>
      <c r="D45" s="291">
        <f>COUNTIF('LISTING AFIPIENS'!H$4:H$117,C45)</f>
        <v>1</v>
      </c>
      <c r="E45" s="292">
        <f t="shared" si="3"/>
        <v>1.1764705882352941E-2</v>
      </c>
      <c r="F45" s="14"/>
      <c r="G45" s="15"/>
      <c r="H45" s="2"/>
      <c r="I45" s="88"/>
      <c r="J45" s="88"/>
      <c r="K45" s="7"/>
      <c r="L45" s="7"/>
      <c r="M45" s="7"/>
      <c r="N45" s="14"/>
      <c r="O45" s="16"/>
      <c r="P45" s="8"/>
      <c r="Q45" s="4"/>
      <c r="R45" s="23"/>
    </row>
    <row r="46" spans="1:18" ht="20.100000000000001" customHeight="1">
      <c r="A46" s="6"/>
      <c r="B46" s="5"/>
      <c r="C46" s="290" t="s">
        <v>70</v>
      </c>
      <c r="D46" s="291">
        <f>COUNTIF('LISTING AFIPIENS'!H$4:H$117,C46)</f>
        <v>0</v>
      </c>
      <c r="E46" s="292">
        <f t="shared" si="3"/>
        <v>0</v>
      </c>
      <c r="F46" s="15"/>
      <c r="G46" s="7"/>
      <c r="H46" s="87"/>
      <c r="I46" s="88"/>
      <c r="J46" s="88"/>
      <c r="K46" s="7"/>
      <c r="L46" s="7"/>
      <c r="M46" s="7"/>
      <c r="N46" s="14"/>
      <c r="O46" s="16"/>
      <c r="P46" s="8"/>
      <c r="Q46" s="4"/>
      <c r="R46" s="23"/>
    </row>
    <row r="47" spans="1:18" ht="20.100000000000001" customHeight="1">
      <c r="A47" s="6"/>
      <c r="B47" s="5"/>
      <c r="C47" s="290" t="s">
        <v>78</v>
      </c>
      <c r="D47" s="291">
        <f>COUNTIF('LISTING AFIPIENS'!H$4:H$117,C47)</f>
        <v>0</v>
      </c>
      <c r="E47" s="292">
        <f t="shared" si="3"/>
        <v>0</v>
      </c>
      <c r="F47" s="7"/>
      <c r="G47" s="7"/>
      <c r="H47" s="7"/>
      <c r="I47" s="7"/>
      <c r="J47" s="7"/>
      <c r="K47" s="7"/>
      <c r="L47" s="7"/>
      <c r="M47" s="7"/>
      <c r="N47" s="15"/>
      <c r="O47" s="16"/>
      <c r="P47" s="8"/>
      <c r="Q47" s="4"/>
      <c r="R47" s="23"/>
    </row>
    <row r="48" spans="1:18" ht="20.100000000000001" customHeight="1">
      <c r="A48" s="6"/>
      <c r="B48" s="5"/>
      <c r="C48" s="290" t="s">
        <v>158</v>
      </c>
      <c r="D48" s="291">
        <f>COUNTIF('LISTING AFIPIENS'!H$4:H$117,C48)</f>
        <v>0</v>
      </c>
      <c r="E48" s="292">
        <f t="shared" si="3"/>
        <v>0</v>
      </c>
      <c r="F48" s="7"/>
      <c r="G48" s="7"/>
      <c r="H48" s="7"/>
      <c r="I48" s="7"/>
      <c r="J48" s="7"/>
      <c r="K48" s="7"/>
      <c r="L48" s="7"/>
      <c r="M48" s="7"/>
      <c r="N48" s="9"/>
      <c r="O48" s="8"/>
      <c r="P48" s="8"/>
      <c r="Q48" s="4"/>
      <c r="R48" s="23"/>
    </row>
    <row r="49" spans="1:18" ht="20.100000000000001" customHeight="1">
      <c r="A49" s="6"/>
      <c r="B49" s="5"/>
      <c r="C49" s="290" t="s">
        <v>29</v>
      </c>
      <c r="D49" s="291">
        <f>COUNTIF('LISTING AFIPIENS'!H$4:H$117,C49)</f>
        <v>0</v>
      </c>
      <c r="E49" s="292">
        <f t="shared" si="3"/>
        <v>0</v>
      </c>
      <c r="F49" s="7"/>
      <c r="G49" s="7"/>
      <c r="H49" s="7"/>
      <c r="I49" s="7"/>
      <c r="J49" s="7"/>
      <c r="K49" s="7"/>
      <c r="L49" s="7"/>
      <c r="M49" s="7"/>
      <c r="N49" s="9"/>
      <c r="O49" s="8"/>
      <c r="P49" s="8"/>
      <c r="Q49" s="4"/>
      <c r="R49" s="23"/>
    </row>
    <row r="50" spans="1:18" ht="20.100000000000001" customHeight="1">
      <c r="A50" s="6"/>
      <c r="B50" s="5"/>
      <c r="C50" s="290" t="s">
        <v>172</v>
      </c>
      <c r="D50" s="291">
        <f>COUNTIF('LISTING AFIPIENS'!H$4:H$117,C50)</f>
        <v>0</v>
      </c>
      <c r="E50" s="292">
        <f t="shared" si="3"/>
        <v>0</v>
      </c>
      <c r="F50" s="7"/>
      <c r="G50" s="7"/>
      <c r="H50" s="7"/>
      <c r="I50" s="7"/>
      <c r="J50" s="7"/>
      <c r="K50" s="7"/>
      <c r="L50" s="7"/>
      <c r="M50" s="7"/>
      <c r="N50" s="9"/>
      <c r="O50" s="8"/>
      <c r="P50" s="8"/>
      <c r="Q50" s="4"/>
      <c r="R50" s="23"/>
    </row>
    <row r="51" spans="1:18" ht="20.100000000000001" customHeight="1">
      <c r="A51" s="6"/>
      <c r="B51" s="5"/>
      <c r="C51" s="290" t="s">
        <v>117</v>
      </c>
      <c r="D51" s="291">
        <f>COUNTIF('LISTING AFIPIENS'!H$4:H$117,C51)</f>
        <v>0</v>
      </c>
      <c r="E51" s="292">
        <f t="shared" si="3"/>
        <v>0</v>
      </c>
      <c r="F51" s="7"/>
      <c r="G51" s="7"/>
      <c r="H51" s="7"/>
      <c r="I51" s="7"/>
      <c r="J51" s="7"/>
      <c r="K51" s="7"/>
      <c r="L51" s="7"/>
      <c r="M51" s="7"/>
      <c r="N51" s="9"/>
      <c r="O51" s="8"/>
      <c r="P51" s="8"/>
      <c r="Q51" s="4"/>
      <c r="R51" s="23"/>
    </row>
    <row r="52" spans="1:18" ht="20.100000000000001" customHeight="1">
      <c r="A52" s="6"/>
      <c r="B52" s="5"/>
      <c r="C52" s="311" t="s">
        <v>310</v>
      </c>
      <c r="D52" s="291">
        <f>COUNTIF('LISTING AFIPIENS'!H$4:H$117,C52)</f>
        <v>0</v>
      </c>
      <c r="E52" s="292">
        <f t="shared" si="3"/>
        <v>0</v>
      </c>
      <c r="F52" s="7"/>
      <c r="G52" s="7"/>
      <c r="H52" s="7"/>
      <c r="I52" s="7"/>
      <c r="J52" s="7"/>
      <c r="K52" s="7"/>
      <c r="L52" s="7"/>
      <c r="M52" s="7"/>
      <c r="N52" s="9"/>
      <c r="O52" s="8"/>
      <c r="P52" s="8"/>
      <c r="Q52" s="4"/>
      <c r="R52" s="23"/>
    </row>
    <row r="53" spans="1:18" ht="20.100000000000001" customHeight="1">
      <c r="A53" s="6"/>
      <c r="B53" s="5"/>
      <c r="C53" s="290" t="s">
        <v>173</v>
      </c>
      <c r="D53" s="291">
        <f>COUNTIF('LISTING AFIPIENS'!H$4:H$117,C53)</f>
        <v>1</v>
      </c>
      <c r="E53" s="292">
        <f t="shared" si="3"/>
        <v>1.1764705882352941E-2</v>
      </c>
      <c r="F53" s="7"/>
      <c r="G53" s="7"/>
      <c r="I53" s="7"/>
      <c r="J53" s="7"/>
      <c r="K53" s="7"/>
      <c r="L53" s="7"/>
      <c r="M53" s="7"/>
      <c r="N53" s="9"/>
      <c r="O53" s="8"/>
      <c r="P53" s="8"/>
      <c r="Q53" s="4"/>
      <c r="R53" s="23"/>
    </row>
    <row r="54" spans="1:18" ht="20.100000000000001" customHeight="1">
      <c r="A54" s="6"/>
      <c r="B54" s="5"/>
      <c r="C54" s="290" t="s">
        <v>33</v>
      </c>
      <c r="D54" s="291">
        <f>COUNTIF('LISTING AFIPIENS'!H$4:H$117,C54)</f>
        <v>1</v>
      </c>
      <c r="E54" s="292">
        <f t="shared" si="3"/>
        <v>1.1764705882352941E-2</v>
      </c>
      <c r="F54" s="7"/>
      <c r="G54" s="7"/>
      <c r="K54" s="7"/>
      <c r="L54" s="7"/>
      <c r="M54" s="7"/>
      <c r="N54" s="9"/>
      <c r="O54" s="8"/>
      <c r="P54" s="8"/>
      <c r="Q54" s="4"/>
      <c r="R54" s="23"/>
    </row>
    <row r="55" spans="1:18" ht="13.5">
      <c r="A55" s="6"/>
      <c r="B55" s="5"/>
      <c r="C55" s="290" t="s">
        <v>169</v>
      </c>
      <c r="D55" s="291">
        <f>COUNTIF('LISTING AFIPIENS'!H$4:H$117,C55)</f>
        <v>0</v>
      </c>
      <c r="E55" s="292">
        <f t="shared" ref="E55:E80" si="5">D55/SUM($D$23:$D$79)</f>
        <v>0</v>
      </c>
      <c r="F55" s="7"/>
      <c r="G55" s="7"/>
      <c r="K55" s="7"/>
      <c r="L55" s="7"/>
      <c r="M55" s="7"/>
      <c r="N55" s="9"/>
      <c r="O55" s="8"/>
      <c r="P55" s="8"/>
      <c r="Q55" s="4"/>
      <c r="R55" s="23"/>
    </row>
    <row r="56" spans="1:18" ht="18" customHeight="1">
      <c r="A56" s="6"/>
      <c r="B56" s="5"/>
      <c r="C56" s="290" t="s">
        <v>79</v>
      </c>
      <c r="D56" s="291">
        <f>COUNTIF('LISTING AFIPIENS'!H$4:H$117,C56)</f>
        <v>0</v>
      </c>
      <c r="E56" s="292">
        <f t="shared" si="5"/>
        <v>0</v>
      </c>
      <c r="F56" s="7"/>
      <c r="G56" s="7"/>
      <c r="K56" s="24"/>
      <c r="L56" s="7"/>
      <c r="M56" s="7"/>
      <c r="N56" s="9"/>
      <c r="O56" s="8"/>
      <c r="P56" s="8"/>
      <c r="Q56" s="4"/>
      <c r="R56" s="23"/>
    </row>
    <row r="57" spans="1:18" ht="18" customHeight="1">
      <c r="A57" s="6"/>
      <c r="B57" s="5"/>
      <c r="C57" s="290" t="s">
        <v>86</v>
      </c>
      <c r="D57" s="291">
        <f>COUNTIF('LISTING AFIPIENS'!H$4:H$117,C57)</f>
        <v>0</v>
      </c>
      <c r="E57" s="292">
        <f t="shared" si="5"/>
        <v>0</v>
      </c>
      <c r="F57" s="7"/>
      <c r="G57" s="7"/>
      <c r="K57" s="24"/>
      <c r="L57" s="7"/>
      <c r="M57" s="7"/>
      <c r="N57" s="9"/>
      <c r="O57" s="8"/>
      <c r="P57" s="8"/>
      <c r="Q57" s="4"/>
      <c r="R57" s="23"/>
    </row>
    <row r="58" spans="1:18" ht="15.75">
      <c r="A58" s="6"/>
      <c r="B58" s="5"/>
      <c r="C58" s="290" t="s">
        <v>182</v>
      </c>
      <c r="D58" s="291">
        <f>COUNTIF('LISTING AFIPIENS'!H$4:H$117,C58)</f>
        <v>0</v>
      </c>
      <c r="E58" s="292">
        <f t="shared" si="5"/>
        <v>0</v>
      </c>
      <c r="F58" s="7"/>
      <c r="G58" s="7"/>
      <c r="K58" s="19"/>
      <c r="L58" s="7"/>
      <c r="M58" s="7"/>
      <c r="N58" s="9"/>
      <c r="O58" s="8"/>
      <c r="P58" s="8"/>
      <c r="Q58" s="4"/>
      <c r="R58" s="23"/>
    </row>
    <row r="59" spans="1:18" ht="20.25" customHeight="1">
      <c r="A59" s="6"/>
      <c r="B59" s="5"/>
      <c r="C59" s="290" t="s">
        <v>161</v>
      </c>
      <c r="D59" s="291">
        <f>COUNTIF('LISTING AFIPIENS'!H$4:H$117,C59)</f>
        <v>0</v>
      </c>
      <c r="E59" s="292">
        <f t="shared" si="5"/>
        <v>0</v>
      </c>
      <c r="F59" s="7"/>
      <c r="G59" s="7"/>
      <c r="K59" s="19"/>
      <c r="L59" s="7"/>
      <c r="M59" s="7"/>
      <c r="N59" s="9"/>
      <c r="O59" s="8"/>
      <c r="P59" s="8"/>
      <c r="Q59" s="4"/>
      <c r="R59" s="23"/>
    </row>
    <row r="60" spans="1:18" ht="13.5">
      <c r="C60" s="290" t="s">
        <v>63</v>
      </c>
      <c r="D60" s="291">
        <f>COUNTIF('LISTING AFIPIENS'!H$4:H$117,C60)</f>
        <v>1</v>
      </c>
      <c r="E60" s="292">
        <f t="shared" si="5"/>
        <v>1.1764705882352941E-2</v>
      </c>
      <c r="F60" s="7"/>
    </row>
    <row r="61" spans="1:18" ht="19.5" customHeight="1">
      <c r="C61" s="290" t="s">
        <v>80</v>
      </c>
      <c r="D61" s="291">
        <f>COUNTIF('LISTING AFIPIENS'!H$4:H$117,C61)</f>
        <v>3</v>
      </c>
      <c r="E61" s="292">
        <f t="shared" si="5"/>
        <v>3.5294117647058823E-2</v>
      </c>
    </row>
    <row r="62" spans="1:18" ht="20.25" customHeight="1">
      <c r="C62" s="290" t="s">
        <v>23</v>
      </c>
      <c r="D62" s="291">
        <f>COUNTIF('LISTING AFIPIENS'!H$4:H$117,C62)</f>
        <v>0</v>
      </c>
      <c r="E62" s="292">
        <f t="shared" si="5"/>
        <v>0</v>
      </c>
    </row>
    <row r="63" spans="1:18" ht="20.25" customHeight="1">
      <c r="C63" s="290" t="s">
        <v>205</v>
      </c>
      <c r="D63" s="291">
        <f>COUNTIF('LISTING AFIPIENS'!H$4:H$117,C63)</f>
        <v>0</v>
      </c>
      <c r="E63" s="292">
        <f t="shared" si="5"/>
        <v>0</v>
      </c>
    </row>
    <row r="64" spans="1:18" ht="13.5">
      <c r="C64" s="290" t="s">
        <v>37</v>
      </c>
      <c r="D64" s="291">
        <f>COUNTIF('LISTING AFIPIENS'!H$4:H$117,C64)</f>
        <v>1</v>
      </c>
      <c r="E64" s="292">
        <f t="shared" si="5"/>
        <v>1.1764705882352941E-2</v>
      </c>
    </row>
    <row r="65" spans="3:5" ht="17.25" customHeight="1">
      <c r="C65" s="290" t="s">
        <v>39</v>
      </c>
      <c r="D65" s="291">
        <f>COUNTIF('LISTING AFIPIENS'!H$4:H$117,C65)</f>
        <v>0</v>
      </c>
      <c r="E65" s="292">
        <f t="shared" si="5"/>
        <v>0</v>
      </c>
    </row>
    <row r="66" spans="3:5" ht="17.25" customHeight="1">
      <c r="C66" s="290" t="s">
        <v>154</v>
      </c>
      <c r="D66" s="291">
        <f>COUNTIF('LISTING AFIPIENS'!H$4:H$117,C66)</f>
        <v>0</v>
      </c>
      <c r="E66" s="292">
        <f t="shared" si="5"/>
        <v>0</v>
      </c>
    </row>
    <row r="67" spans="3:5" ht="20.25" customHeight="1">
      <c r="C67" s="290" t="s">
        <v>233</v>
      </c>
      <c r="D67" s="291">
        <f>COUNTIF('LISTING AFIPIENS'!H$4:H$117,C67)</f>
        <v>0</v>
      </c>
      <c r="E67" s="292">
        <f t="shared" si="5"/>
        <v>0</v>
      </c>
    </row>
    <row r="68" spans="3:5" s="103" customFormat="1" ht="23.25" customHeight="1">
      <c r="C68" s="290" t="s">
        <v>21</v>
      </c>
      <c r="D68" s="291">
        <f>COUNTIF('LISTING AFIPIENS'!H$4:H$117,C68)</f>
        <v>0</v>
      </c>
      <c r="E68" s="292">
        <f t="shared" si="5"/>
        <v>0</v>
      </c>
    </row>
    <row r="69" spans="3:5" ht="19.5" customHeight="1">
      <c r="C69" s="290" t="s">
        <v>60</v>
      </c>
      <c r="D69" s="291">
        <f>COUNTIF('LISTING AFIPIENS'!H$4:H$117,C69)</f>
        <v>0</v>
      </c>
      <c r="E69" s="292">
        <f t="shared" si="5"/>
        <v>0</v>
      </c>
    </row>
    <row r="70" spans="3:5" ht="23.25" customHeight="1">
      <c r="C70" s="290" t="s">
        <v>709</v>
      </c>
      <c r="D70" s="291">
        <f>COUNTIF('LISTING AFIPIENS'!H$4:H$117,C70)</f>
        <v>1</v>
      </c>
      <c r="E70" s="292">
        <f t="shared" si="5"/>
        <v>1.1764705882352941E-2</v>
      </c>
    </row>
    <row r="71" spans="3:5" ht="21.75" customHeight="1">
      <c r="C71" s="290" t="s">
        <v>36</v>
      </c>
      <c r="D71" s="291">
        <f>COUNTIF('LISTING AFIPIENS'!H$4:H$117,C71)</f>
        <v>0</v>
      </c>
      <c r="E71" s="292">
        <f t="shared" si="5"/>
        <v>0</v>
      </c>
    </row>
    <row r="72" spans="3:5" ht="20.25" customHeight="1">
      <c r="C72" s="290" t="s">
        <v>28</v>
      </c>
      <c r="D72" s="291">
        <f>COUNTIF('LISTING AFIPIENS'!H$4:H$117,C72)</f>
        <v>8</v>
      </c>
      <c r="E72" s="292">
        <f t="shared" si="5"/>
        <v>9.4117647058823528E-2</v>
      </c>
    </row>
    <row r="73" spans="3:5" ht="26.25" customHeight="1">
      <c r="C73" s="290" t="s">
        <v>81</v>
      </c>
      <c r="D73" s="291">
        <f>COUNTIF('LISTING AFIPIENS'!H$4:H$117,C73)</f>
        <v>0</v>
      </c>
      <c r="E73" s="292">
        <f t="shared" si="5"/>
        <v>0</v>
      </c>
    </row>
    <row r="74" spans="3:5" ht="13.5">
      <c r="C74" s="290" t="s">
        <v>162</v>
      </c>
      <c r="D74" s="291">
        <f>COUNTIF('LISTING AFIPIENS'!H$4:H$117,C74)</f>
        <v>0</v>
      </c>
      <c r="E74" s="292">
        <f t="shared" si="5"/>
        <v>0</v>
      </c>
    </row>
    <row r="75" spans="3:5" ht="13.5">
      <c r="C75" s="290" t="s">
        <v>30</v>
      </c>
      <c r="D75" s="291">
        <f>COUNTIF('LISTING AFIPIENS'!H$4:H$117,C75)</f>
        <v>0</v>
      </c>
      <c r="E75" s="292">
        <f t="shared" si="5"/>
        <v>0</v>
      </c>
    </row>
    <row r="76" spans="3:5" ht="13.5">
      <c r="C76" s="290" t="s">
        <v>38</v>
      </c>
      <c r="D76" s="291">
        <f>COUNTIF('LISTING AFIPIENS'!H$4:H$117,C76)</f>
        <v>1</v>
      </c>
      <c r="E76" s="292">
        <f t="shared" si="5"/>
        <v>1.1764705882352941E-2</v>
      </c>
    </row>
    <row r="77" spans="3:5" ht="13.5">
      <c r="C77" s="290" t="s">
        <v>35</v>
      </c>
      <c r="D77" s="291">
        <f>COUNTIF('LISTING AFIPIENS'!H$4:H$117,C77)</f>
        <v>2</v>
      </c>
      <c r="E77" s="292">
        <f t="shared" si="5"/>
        <v>2.3529411764705882E-2</v>
      </c>
    </row>
    <row r="78" spans="3:5" ht="13.5">
      <c r="C78" s="311" t="s">
        <v>326</v>
      </c>
      <c r="D78" s="291">
        <f>COUNTIF('LISTING AFIPIENS'!H$4:H$117,C78)</f>
        <v>0</v>
      </c>
      <c r="E78" s="292">
        <f t="shared" si="5"/>
        <v>0</v>
      </c>
    </row>
    <row r="79" spans="3:5" ht="13.5">
      <c r="C79" s="290" t="s">
        <v>112</v>
      </c>
      <c r="D79" s="291">
        <f>COUNTIF('LISTING AFIPIENS'!H$4:H$117,C79)</f>
        <v>0</v>
      </c>
      <c r="E79" s="292">
        <f t="shared" si="5"/>
        <v>0</v>
      </c>
    </row>
    <row r="80" spans="3:5" ht="13.5">
      <c r="C80" s="290" t="s">
        <v>62</v>
      </c>
      <c r="D80" s="291">
        <f>COUNTIF('LISTING AFIPIENS'!H$4:H$117,C80)</f>
        <v>0</v>
      </c>
      <c r="E80" s="292">
        <f t="shared" si="5"/>
        <v>0</v>
      </c>
    </row>
    <row r="81" spans="3:5" ht="13.5" thickBot="1">
      <c r="C81" s="287" t="s">
        <v>83</v>
      </c>
      <c r="D81" s="288">
        <f>SUM(D23:D80)</f>
        <v>85</v>
      </c>
      <c r="E81" s="289">
        <f>SUM(E23:E79)</f>
        <v>0.99999999999999967</v>
      </c>
    </row>
  </sheetData>
  <mergeCells count="8">
    <mergeCell ref="L39:M39"/>
    <mergeCell ref="L30:M30"/>
    <mergeCell ref="C2:E2"/>
    <mergeCell ref="L2:M2"/>
    <mergeCell ref="L23:M23"/>
    <mergeCell ref="L15:M15"/>
    <mergeCell ref="C22:D22"/>
    <mergeCell ref="H39:I39"/>
  </mergeCells>
  <phoneticPr fontId="4" type="noConversion"/>
  <dataValidations count="1">
    <dataValidation type="list" allowBlank="1" showInputMessage="1" showErrorMessage="1" sqref="H9:H10 H12:H13 H6:H7 H15:H17">
      <formula1>$AZ$3:$AZ$17</formula1>
    </dataValidation>
  </dataValidations>
  <pageMargins left="0.78740157499999996" right="0.78740157499999996" top="0.984251969" bottom="0.984251969" header="0.4921259845" footer="0.4921259845"/>
  <pageSetup paperSize="9" scale="44" orientation="portrait" horizontalDpi="4294967295" r:id="rId1"/>
  <headerFooter alignWithMargins="0"/>
  <cellWatches>
    <cellWatch r="D5"/>
  </cellWatches>
</worksheet>
</file>

<file path=xl/worksheets/sheet3.xml><?xml version="1.0" encoding="utf-8"?>
<worksheet xmlns="http://schemas.openxmlformats.org/spreadsheetml/2006/main" xmlns:r="http://schemas.openxmlformats.org/officeDocument/2006/relationships">
  <dimension ref="A1:N57"/>
  <sheetViews>
    <sheetView topLeftCell="A37" zoomScaleNormal="100" workbookViewId="0">
      <selection activeCell="C40" sqref="C40"/>
    </sheetView>
  </sheetViews>
  <sheetFormatPr baseColWidth="10" defaultRowHeight="12.75"/>
  <cols>
    <col min="1" max="1" width="20.140625" customWidth="1"/>
    <col min="2" max="2" width="16.85546875" customWidth="1"/>
    <col min="3" max="3" width="12.85546875" customWidth="1"/>
    <col min="4" max="4" width="14.140625" customWidth="1"/>
    <col min="5" max="5" width="17.140625" customWidth="1"/>
    <col min="6" max="7" width="19.28515625" customWidth="1"/>
    <col min="8" max="8" width="20.85546875" customWidth="1"/>
    <col min="9" max="9" width="19.7109375" customWidth="1"/>
    <col min="10" max="10" width="18.85546875" customWidth="1"/>
    <col min="11" max="11" width="15.5703125" customWidth="1"/>
    <col min="13" max="13" width="15.140625" customWidth="1"/>
  </cols>
  <sheetData>
    <row r="1" spans="1:9" ht="13.5" thickBot="1">
      <c r="A1" s="27"/>
      <c r="B1" s="27"/>
    </row>
    <row r="2" spans="1:9" ht="30.75" customHeight="1">
      <c r="A2" s="431" t="s">
        <v>87</v>
      </c>
      <c r="B2" s="432"/>
      <c r="D2" s="426" t="s">
        <v>88</v>
      </c>
      <c r="E2" s="433"/>
      <c r="G2" s="426" t="s">
        <v>89</v>
      </c>
      <c r="H2" s="427"/>
      <c r="I2" s="428"/>
    </row>
    <row r="3" spans="1:9" ht="13.5">
      <c r="A3" s="152" t="s">
        <v>131</v>
      </c>
      <c r="B3" s="153">
        <f t="shared" ref="B3:B16" si="0">COUNTIF(F$26:F$75,A3)</f>
        <v>0</v>
      </c>
      <c r="D3" s="141" t="s">
        <v>90</v>
      </c>
      <c r="E3" s="142">
        <f t="shared" ref="E3:E8" si="1">COUNTIF(D$26:D$75,D3)</f>
        <v>0</v>
      </c>
      <c r="G3" s="143"/>
      <c r="H3" s="43"/>
      <c r="I3" s="143"/>
    </row>
    <row r="4" spans="1:9" ht="19.5" customHeight="1">
      <c r="A4" s="28" t="s">
        <v>134</v>
      </c>
      <c r="B4" s="153">
        <f t="shared" si="0"/>
        <v>0</v>
      </c>
      <c r="D4" s="29" t="s">
        <v>91</v>
      </c>
      <c r="E4" s="142">
        <f t="shared" si="1"/>
        <v>0</v>
      </c>
      <c r="G4" s="40"/>
      <c r="H4" s="43"/>
      <c r="I4" s="40"/>
    </row>
    <row r="5" spans="1:9" ht="20.25" customHeight="1">
      <c r="A5" s="28" t="s">
        <v>136</v>
      </c>
      <c r="B5" s="153">
        <f t="shared" si="0"/>
        <v>0</v>
      </c>
      <c r="D5" s="29" t="s">
        <v>92</v>
      </c>
      <c r="E5" s="142">
        <f t="shared" si="1"/>
        <v>0</v>
      </c>
      <c r="G5" s="40"/>
      <c r="H5" s="43"/>
      <c r="I5" s="42"/>
    </row>
    <row r="6" spans="1:9" ht="22.5" customHeight="1">
      <c r="A6" s="28" t="s">
        <v>132</v>
      </c>
      <c r="B6" s="153">
        <f t="shared" si="0"/>
        <v>0</v>
      </c>
      <c r="D6" s="29" t="s">
        <v>94</v>
      </c>
      <c r="E6" s="142">
        <f t="shared" si="1"/>
        <v>1</v>
      </c>
      <c r="G6" s="40"/>
      <c r="H6" s="43"/>
      <c r="I6" s="42"/>
    </row>
    <row r="7" spans="1:9" ht="23.25" customHeight="1">
      <c r="A7" s="28" t="s">
        <v>124</v>
      </c>
      <c r="B7" s="153">
        <f t="shared" si="0"/>
        <v>0</v>
      </c>
      <c r="D7" s="29" t="s">
        <v>95</v>
      </c>
      <c r="E7" s="142">
        <f t="shared" si="1"/>
        <v>0</v>
      </c>
      <c r="G7" s="40"/>
      <c r="H7" s="43"/>
      <c r="I7" s="42"/>
    </row>
    <row r="8" spans="1:9" ht="26.25" customHeight="1">
      <c r="A8" s="28" t="s">
        <v>123</v>
      </c>
      <c r="B8" s="153">
        <f t="shared" si="0"/>
        <v>0</v>
      </c>
      <c r="D8" s="29" t="s">
        <v>96</v>
      </c>
      <c r="E8" s="142">
        <f t="shared" si="1"/>
        <v>0</v>
      </c>
      <c r="G8" s="40"/>
      <c r="H8" s="43"/>
      <c r="I8" s="40"/>
    </row>
    <row r="9" spans="1:9" ht="18" customHeight="1" thickBot="1">
      <c r="A9" s="28" t="s">
        <v>125</v>
      </c>
      <c r="B9" s="153">
        <f t="shared" si="0"/>
        <v>0</v>
      </c>
      <c r="D9" s="139" t="s">
        <v>83</v>
      </c>
      <c r="E9" s="140">
        <f>SUM(E3:E8)</f>
        <v>1</v>
      </c>
      <c r="G9" s="40"/>
      <c r="H9" s="43"/>
      <c r="I9" s="40"/>
    </row>
    <row r="10" spans="1:9" ht="20.25" customHeight="1" thickBot="1">
      <c r="A10" s="28" t="s">
        <v>126</v>
      </c>
      <c r="B10" s="153">
        <f t="shared" si="0"/>
        <v>1</v>
      </c>
      <c r="G10" s="41"/>
      <c r="H10" s="44"/>
      <c r="I10" s="40"/>
    </row>
    <row r="11" spans="1:9" ht="19.5" customHeight="1">
      <c r="A11" s="28" t="s">
        <v>129</v>
      </c>
      <c r="B11" s="153">
        <f t="shared" si="0"/>
        <v>0</v>
      </c>
      <c r="D11" s="429" t="s">
        <v>97</v>
      </c>
      <c r="E11" s="430"/>
      <c r="G11" s="40"/>
      <c r="H11" s="45"/>
      <c r="I11" s="40"/>
    </row>
    <row r="12" spans="1:9" ht="18" customHeight="1">
      <c r="A12" s="28" t="s">
        <v>10</v>
      </c>
      <c r="B12" s="153">
        <f t="shared" si="0"/>
        <v>0</v>
      </c>
      <c r="D12" s="148" t="s">
        <v>98</v>
      </c>
      <c r="E12" s="149">
        <f>COUNTIF(H$26:H$75,D12)</f>
        <v>0</v>
      </c>
      <c r="G12" s="40"/>
      <c r="H12" s="46"/>
      <c r="I12" s="40"/>
    </row>
    <row r="13" spans="1:9" ht="31.5" customHeight="1" thickBot="1">
      <c r="A13" s="28" t="s">
        <v>133</v>
      </c>
      <c r="B13" s="153">
        <f t="shared" si="0"/>
        <v>0</v>
      </c>
      <c r="D13" s="33" t="s">
        <v>99</v>
      </c>
      <c r="E13" s="147">
        <f>COUNTIF(I$26:I$75,D13)</f>
        <v>0</v>
      </c>
      <c r="G13" s="40"/>
      <c r="H13" s="46"/>
      <c r="I13" s="40"/>
    </row>
    <row r="14" spans="1:9" ht="19.5" customHeight="1" thickBot="1">
      <c r="A14" s="28" t="s">
        <v>135</v>
      </c>
      <c r="B14" s="153">
        <f t="shared" si="0"/>
        <v>0</v>
      </c>
      <c r="D14" s="34"/>
      <c r="E14" s="30"/>
      <c r="F14" s="35"/>
      <c r="G14" s="145"/>
      <c r="H14" s="151"/>
      <c r="I14" s="146"/>
    </row>
    <row r="15" spans="1:9" ht="26.25" customHeight="1" thickBot="1">
      <c r="A15" s="28" t="s">
        <v>127</v>
      </c>
      <c r="B15" s="153">
        <f t="shared" si="0"/>
        <v>0</v>
      </c>
      <c r="G15" s="32"/>
      <c r="H15" s="32"/>
      <c r="I15" s="32"/>
    </row>
    <row r="16" spans="1:9" ht="25.5" customHeight="1">
      <c r="A16" s="28" t="s">
        <v>128</v>
      </c>
      <c r="B16" s="153">
        <f t="shared" si="0"/>
        <v>0</v>
      </c>
      <c r="D16" s="429" t="s">
        <v>159</v>
      </c>
      <c r="E16" s="430"/>
      <c r="G16" s="32"/>
      <c r="H16" s="32"/>
      <c r="I16" s="32"/>
    </row>
    <row r="17" spans="1:13" ht="20.25" customHeight="1" thickBot="1">
      <c r="A17" s="85" t="s">
        <v>83</v>
      </c>
      <c r="B17" s="86">
        <f>SUM(B3:B16)</f>
        <v>1</v>
      </c>
      <c r="D17" s="154" t="s">
        <v>100</v>
      </c>
      <c r="E17" s="149">
        <f>COUNTIF(G$26:G$75,D17)</f>
        <v>1</v>
      </c>
      <c r="G17" s="32"/>
      <c r="H17" s="32"/>
      <c r="I17" s="32"/>
    </row>
    <row r="18" spans="1:13" ht="23.25" customHeight="1">
      <c r="A18" s="53"/>
      <c r="B18" s="54"/>
      <c r="D18" s="31" t="s">
        <v>101</v>
      </c>
      <c r="E18" s="80">
        <f>COUNTIF(G$38:G$75,D18)</f>
        <v>0</v>
      </c>
      <c r="G18" s="32"/>
      <c r="H18" s="32"/>
      <c r="I18" s="32"/>
    </row>
    <row r="19" spans="1:13" ht="29.25" customHeight="1">
      <c r="A19" s="53"/>
      <c r="B19" s="54"/>
      <c r="D19" s="150" t="s">
        <v>102</v>
      </c>
      <c r="E19" s="80">
        <f>COUNTIF(G$38:G$75,D19)</f>
        <v>0</v>
      </c>
    </row>
    <row r="20" spans="1:13" ht="19.5" customHeight="1" thickBot="1">
      <c r="A20" s="53"/>
      <c r="B20" s="54"/>
      <c r="D20" s="105" t="s">
        <v>83</v>
      </c>
      <c r="E20" s="244">
        <f>SUM(E17:E19)</f>
        <v>1</v>
      </c>
      <c r="G20" s="30"/>
    </row>
    <row r="21" spans="1:13" ht="16.5" customHeight="1">
      <c r="A21" s="53"/>
      <c r="B21" s="54"/>
      <c r="G21" s="32"/>
    </row>
    <row r="22" spans="1:13" ht="16.5" customHeight="1">
      <c r="G22" s="32"/>
    </row>
    <row r="23" spans="1:13" ht="12.75" customHeight="1">
      <c r="G23" s="30"/>
    </row>
    <row r="24" spans="1:13" ht="13.5" customHeight="1" thickBot="1">
      <c r="G24" s="32"/>
    </row>
    <row r="25" spans="1:13" s="36" customFormat="1" ht="52.5" customHeight="1">
      <c r="A25" s="47" t="s">
        <v>103</v>
      </c>
      <c r="B25" s="48" t="s">
        <v>104</v>
      </c>
      <c r="C25" s="48" t="s">
        <v>6</v>
      </c>
      <c r="D25" s="48" t="s">
        <v>105</v>
      </c>
      <c r="E25" s="48" t="s">
        <v>106</v>
      </c>
      <c r="F25" s="48" t="s">
        <v>114</v>
      </c>
      <c r="G25" s="48" t="s">
        <v>107</v>
      </c>
      <c r="H25" s="48" t="s">
        <v>108</v>
      </c>
      <c r="I25" s="48" t="s">
        <v>109</v>
      </c>
      <c r="J25" s="49" t="s">
        <v>110</v>
      </c>
      <c r="L25" s="37"/>
      <c r="M25" s="37"/>
    </row>
    <row r="26" spans="1:13" s="242" customFormat="1" ht="52.5" customHeight="1">
      <c r="A26" s="423" t="s">
        <v>212</v>
      </c>
      <c r="B26" s="38"/>
      <c r="C26" s="38"/>
      <c r="D26" s="38"/>
      <c r="E26" s="38"/>
      <c r="F26" s="38"/>
      <c r="G26" s="138"/>
      <c r="H26" s="138"/>
      <c r="I26" s="138"/>
      <c r="J26" s="50"/>
      <c r="L26" s="37"/>
      <c r="M26" s="37"/>
    </row>
    <row r="27" spans="1:13" s="243" customFormat="1" ht="52.5" customHeight="1">
      <c r="A27" s="424"/>
      <c r="B27" s="38"/>
      <c r="C27" s="38"/>
      <c r="D27" s="38"/>
      <c r="E27" s="38"/>
      <c r="F27" s="38"/>
      <c r="G27" s="138"/>
      <c r="H27" s="138"/>
      <c r="I27" s="138"/>
      <c r="J27" s="50"/>
      <c r="L27" s="37"/>
      <c r="M27" s="37"/>
    </row>
    <row r="28" spans="1:13" s="333" customFormat="1" ht="52.5" customHeight="1">
      <c r="A28" s="424"/>
      <c r="B28" s="38"/>
      <c r="C28" s="38"/>
      <c r="D28" s="38"/>
      <c r="E28" s="38"/>
      <c r="F28" s="38"/>
      <c r="G28" s="138"/>
      <c r="H28" s="138"/>
      <c r="I28" s="138"/>
      <c r="J28" s="50"/>
      <c r="L28" s="37"/>
      <c r="M28" s="37"/>
    </row>
    <row r="29" spans="1:13" s="333" customFormat="1" ht="52.5" customHeight="1">
      <c r="A29" s="423" t="s">
        <v>542</v>
      </c>
      <c r="B29" s="38"/>
      <c r="C29" s="38"/>
      <c r="D29" s="38"/>
      <c r="E29" s="38"/>
      <c r="F29" s="38"/>
      <c r="G29" s="138"/>
      <c r="H29" s="138"/>
      <c r="I29" s="138"/>
      <c r="J29" s="50"/>
      <c r="L29" s="37"/>
      <c r="M29" s="37"/>
    </row>
    <row r="30" spans="1:13" s="333" customFormat="1" ht="52.5" customHeight="1">
      <c r="A30" s="424"/>
      <c r="B30" s="38"/>
      <c r="C30" s="38"/>
      <c r="D30" s="38"/>
      <c r="E30" s="38"/>
      <c r="F30" s="38"/>
      <c r="G30" s="138"/>
      <c r="H30" s="138"/>
      <c r="I30" s="138"/>
      <c r="J30" s="50"/>
      <c r="L30" s="37"/>
      <c r="M30" s="37"/>
    </row>
    <row r="31" spans="1:13" s="333" customFormat="1" ht="52.5" customHeight="1">
      <c r="A31" s="424"/>
      <c r="B31" s="38"/>
      <c r="C31" s="38"/>
      <c r="D31" s="38"/>
      <c r="E31" s="38"/>
      <c r="F31" s="38"/>
      <c r="G31" s="138"/>
      <c r="H31" s="138"/>
      <c r="I31" s="138"/>
      <c r="J31" s="50"/>
      <c r="L31" s="37"/>
      <c r="M31" s="37"/>
    </row>
    <row r="32" spans="1:13" s="333" customFormat="1" ht="52.5" customHeight="1">
      <c r="A32" s="424"/>
      <c r="B32" s="38"/>
      <c r="C32" s="38"/>
      <c r="D32" s="38"/>
      <c r="E32" s="38"/>
      <c r="F32" s="38"/>
      <c r="G32" s="138"/>
      <c r="H32" s="138"/>
      <c r="I32" s="138"/>
      <c r="J32" s="50"/>
      <c r="L32" s="37"/>
      <c r="M32" s="37"/>
    </row>
    <row r="33" spans="1:13" s="302" customFormat="1" ht="52.5" customHeight="1">
      <c r="A33" s="425" t="s">
        <v>283</v>
      </c>
      <c r="B33" s="334"/>
      <c r="C33" s="334"/>
      <c r="D33" s="38"/>
      <c r="E33" s="38"/>
      <c r="F33" s="38"/>
      <c r="G33" s="138"/>
      <c r="H33" s="138"/>
      <c r="I33" s="138"/>
      <c r="J33" s="50"/>
      <c r="L33" s="37"/>
      <c r="M33" s="37"/>
    </row>
    <row r="34" spans="1:13" s="333" customFormat="1" ht="52.5" customHeight="1">
      <c r="A34" s="424"/>
      <c r="B34" s="38"/>
      <c r="C34" s="38"/>
      <c r="D34" s="38"/>
      <c r="E34" s="38"/>
      <c r="F34" s="38"/>
      <c r="G34" s="138"/>
      <c r="H34" s="138"/>
      <c r="I34" s="138"/>
      <c r="J34" s="50"/>
      <c r="L34" s="37"/>
      <c r="M34" s="37"/>
    </row>
    <row r="35" spans="1:13" s="333" customFormat="1" ht="52.5" customHeight="1">
      <c r="A35" s="424"/>
      <c r="B35" s="38"/>
      <c r="C35" s="38"/>
      <c r="D35" s="38"/>
      <c r="E35" s="38"/>
      <c r="F35" s="38"/>
      <c r="G35" s="138"/>
      <c r="H35" s="138"/>
      <c r="I35" s="138"/>
      <c r="J35" s="50"/>
      <c r="L35" s="37"/>
      <c r="M35" s="37"/>
    </row>
    <row r="36" spans="1:13" s="302" customFormat="1" ht="52.5" customHeight="1">
      <c r="A36" s="425" t="s">
        <v>294</v>
      </c>
      <c r="B36" s="38"/>
      <c r="C36" s="38"/>
      <c r="D36" s="38"/>
      <c r="E36" s="38"/>
      <c r="F36" s="38"/>
      <c r="G36" s="138"/>
      <c r="H36" s="138"/>
      <c r="I36" s="138"/>
      <c r="J36" s="50"/>
      <c r="L36" s="37"/>
      <c r="M36" s="37"/>
    </row>
    <row r="37" spans="1:13" s="303" customFormat="1" ht="52.5" customHeight="1">
      <c r="A37" s="425"/>
      <c r="B37" s="38"/>
      <c r="C37" s="38"/>
      <c r="D37" s="38"/>
      <c r="E37" s="38"/>
      <c r="F37" s="38"/>
      <c r="G37" s="138"/>
      <c r="H37" s="138"/>
      <c r="I37" s="138"/>
      <c r="J37" s="50"/>
      <c r="L37" s="37"/>
      <c r="M37" s="37"/>
    </row>
    <row r="38" spans="1:13" s="299" customFormat="1" ht="47.25" customHeight="1">
      <c r="A38" s="336" t="s">
        <v>254</v>
      </c>
      <c r="B38" s="38"/>
      <c r="C38" s="38"/>
      <c r="D38" s="38"/>
      <c r="E38" s="38"/>
      <c r="F38" s="38"/>
      <c r="G38" s="138"/>
      <c r="H38" s="138"/>
      <c r="I38" s="138"/>
      <c r="J38" s="50"/>
      <c r="L38" s="37"/>
      <c r="M38" s="37"/>
    </row>
    <row r="39" spans="1:13" s="409" customFormat="1" ht="47.25" customHeight="1">
      <c r="A39" s="408" t="s">
        <v>732</v>
      </c>
      <c r="B39" s="38" t="s">
        <v>733</v>
      </c>
      <c r="C39" s="38" t="s">
        <v>735</v>
      </c>
      <c r="D39" s="38" t="s">
        <v>59</v>
      </c>
      <c r="E39" s="38" t="s">
        <v>734</v>
      </c>
      <c r="F39" s="38" t="s">
        <v>126</v>
      </c>
      <c r="G39" s="38" t="s">
        <v>100</v>
      </c>
      <c r="H39" s="138"/>
      <c r="I39" s="138"/>
      <c r="J39" s="50"/>
      <c r="L39" s="37"/>
      <c r="M39" s="37"/>
    </row>
    <row r="40" spans="1:13" s="333" customFormat="1" ht="77.25" customHeight="1">
      <c r="A40" s="336" t="s">
        <v>543</v>
      </c>
      <c r="B40" s="38"/>
      <c r="C40" s="38"/>
      <c r="D40" s="38"/>
      <c r="E40" s="38"/>
      <c r="F40" s="38"/>
      <c r="G40" s="138"/>
      <c r="H40" s="138"/>
      <c r="I40" s="138"/>
      <c r="J40" s="50"/>
      <c r="L40" s="37"/>
      <c r="M40" s="37"/>
    </row>
    <row r="41" spans="1:13" ht="66" customHeight="1">
      <c r="A41" s="423" t="s">
        <v>197</v>
      </c>
      <c r="B41" s="38"/>
      <c r="C41" s="38"/>
      <c r="D41" s="38"/>
      <c r="E41" s="38"/>
      <c r="F41" s="38"/>
      <c r="G41" s="138"/>
      <c r="H41" s="138"/>
      <c r="I41" s="138"/>
      <c r="J41" s="144"/>
      <c r="L41" s="39"/>
      <c r="M41" s="39"/>
    </row>
    <row r="42" spans="1:13" ht="66" customHeight="1">
      <c r="A42" s="423"/>
      <c r="B42" s="38"/>
      <c r="C42" s="38"/>
      <c r="D42" s="38"/>
      <c r="E42" s="38"/>
      <c r="F42" s="38"/>
      <c r="G42" s="138"/>
      <c r="H42" s="138"/>
      <c r="I42" s="138"/>
      <c r="J42" s="144"/>
      <c r="L42" s="39"/>
      <c r="M42" s="39"/>
    </row>
    <row r="43" spans="1:13" ht="66" customHeight="1">
      <c r="A43" s="423"/>
      <c r="B43" s="38"/>
      <c r="C43" s="38"/>
      <c r="D43" s="38"/>
      <c r="E43" s="38"/>
      <c r="F43" s="38"/>
      <c r="G43" s="138"/>
      <c r="H43" s="138"/>
      <c r="I43" s="138"/>
      <c r="J43" s="144"/>
      <c r="L43" s="39"/>
      <c r="M43" s="39"/>
    </row>
    <row r="44" spans="1:13" ht="57.75" customHeight="1">
      <c r="A44" s="423"/>
      <c r="B44" s="38"/>
      <c r="C44" s="38"/>
      <c r="D44" s="38"/>
      <c r="E44" s="38"/>
      <c r="F44" s="38"/>
      <c r="G44" s="138"/>
      <c r="H44" s="138"/>
      <c r="I44" s="138"/>
      <c r="J44" s="50"/>
      <c r="L44" s="39"/>
      <c r="M44" s="39"/>
    </row>
    <row r="45" spans="1:13" ht="57.75" customHeight="1">
      <c r="A45" s="423" t="s">
        <v>541</v>
      </c>
      <c r="B45" s="38"/>
      <c r="C45" s="38"/>
      <c r="D45" s="38"/>
      <c r="E45" s="38"/>
      <c r="F45" s="38"/>
      <c r="G45" s="138"/>
      <c r="H45" s="138"/>
      <c r="I45" s="138"/>
      <c r="J45" s="50"/>
      <c r="L45" s="39"/>
      <c r="M45" s="39"/>
    </row>
    <row r="46" spans="1:13" ht="57.75" customHeight="1">
      <c r="A46" s="423"/>
      <c r="B46" s="38"/>
      <c r="C46" s="38"/>
      <c r="D46" s="38"/>
      <c r="E46" s="38"/>
      <c r="F46" s="38"/>
      <c r="G46" s="138"/>
      <c r="H46" s="138"/>
      <c r="I46" s="138"/>
      <c r="J46" s="50"/>
      <c r="L46" s="39"/>
      <c r="M46" s="39"/>
    </row>
    <row r="47" spans="1:13" ht="57.75" customHeight="1">
      <c r="A47" s="423"/>
      <c r="B47" s="38"/>
      <c r="C47" s="38"/>
      <c r="D47" s="38"/>
      <c r="E47" s="38"/>
      <c r="F47" s="38"/>
      <c r="G47" s="138"/>
      <c r="H47" s="138"/>
      <c r="I47" s="138"/>
      <c r="J47" s="50"/>
      <c r="L47" s="39"/>
      <c r="M47" s="39"/>
    </row>
    <row r="48" spans="1:13" ht="57.75" customHeight="1">
      <c r="A48" s="332" t="s">
        <v>253</v>
      </c>
      <c r="B48" s="38"/>
      <c r="C48" s="38"/>
      <c r="D48" s="38"/>
      <c r="E48" s="38"/>
      <c r="F48" s="38"/>
      <c r="G48" s="138"/>
      <c r="H48" s="138"/>
      <c r="I48" s="138"/>
      <c r="J48" s="50"/>
      <c r="L48" s="39"/>
      <c r="M48" s="39"/>
    </row>
    <row r="49" spans="1:14" ht="57.75" customHeight="1">
      <c r="A49" s="332" t="s">
        <v>275</v>
      </c>
      <c r="B49" s="38"/>
      <c r="C49" s="38"/>
      <c r="D49" s="38"/>
      <c r="E49" s="38"/>
      <c r="F49" s="38"/>
      <c r="G49" s="138"/>
      <c r="H49" s="138"/>
      <c r="I49" s="138"/>
      <c r="J49" s="144"/>
      <c r="L49" s="39"/>
      <c r="M49" s="39"/>
    </row>
    <row r="50" spans="1:14" ht="40.5" customHeight="1">
      <c r="A50" s="423" t="s">
        <v>93</v>
      </c>
      <c r="B50" s="38"/>
      <c r="C50" s="38"/>
      <c r="D50" s="38"/>
      <c r="E50" s="38"/>
      <c r="F50" s="38"/>
      <c r="G50" s="138"/>
      <c r="H50" s="138"/>
      <c r="I50" s="138"/>
      <c r="J50" s="241"/>
      <c r="L50" s="39"/>
      <c r="M50" s="39"/>
    </row>
    <row r="51" spans="1:14" ht="77.25" customHeight="1">
      <c r="A51" s="423"/>
      <c r="B51" s="38"/>
      <c r="C51" s="38"/>
      <c r="D51" s="38"/>
      <c r="E51" s="38"/>
      <c r="F51" s="38"/>
      <c r="G51" s="138"/>
      <c r="H51" s="138"/>
      <c r="I51" s="138"/>
      <c r="J51" s="241"/>
      <c r="L51" s="39"/>
      <c r="M51" s="39"/>
    </row>
    <row r="52" spans="1:14" ht="77.25" customHeight="1">
      <c r="A52" s="423"/>
      <c r="B52" s="38"/>
      <c r="C52" s="38"/>
      <c r="D52" s="38"/>
      <c r="E52" s="38"/>
      <c r="F52" s="38"/>
      <c r="G52" s="138"/>
      <c r="H52" s="138"/>
      <c r="I52" s="138"/>
      <c r="J52" s="241"/>
      <c r="L52" s="39"/>
      <c r="M52" s="39"/>
    </row>
    <row r="53" spans="1:14" ht="40.5" customHeight="1">
      <c r="A53" s="423"/>
      <c r="B53" s="38"/>
      <c r="C53" s="38"/>
      <c r="D53" s="38"/>
      <c r="E53" s="38"/>
      <c r="F53" s="38"/>
      <c r="G53" s="138"/>
      <c r="H53" s="138"/>
      <c r="I53" s="138"/>
      <c r="J53" s="144"/>
      <c r="L53" s="39"/>
      <c r="M53" s="39"/>
    </row>
    <row r="54" spans="1:14" ht="40.5" customHeight="1">
      <c r="A54" s="423"/>
      <c r="B54" s="38"/>
      <c r="C54" s="38"/>
      <c r="D54" s="38"/>
      <c r="E54" s="38"/>
      <c r="F54" s="38"/>
      <c r="G54" s="138"/>
      <c r="H54" s="138"/>
      <c r="I54" s="138"/>
      <c r="J54" s="50"/>
      <c r="L54" s="39"/>
      <c r="M54" s="39"/>
    </row>
    <row r="55" spans="1:14" ht="57" customHeight="1">
      <c r="A55" s="424"/>
      <c r="B55" s="112"/>
      <c r="C55" s="112"/>
      <c r="D55" s="38"/>
      <c r="E55" s="38"/>
      <c r="F55" s="38"/>
      <c r="G55" s="138"/>
      <c r="H55" s="138"/>
      <c r="I55" s="138"/>
      <c r="J55" s="50"/>
      <c r="L55" s="39"/>
      <c r="M55" s="39"/>
    </row>
    <row r="56" spans="1:14" ht="40.5" customHeight="1">
      <c r="A56" s="424"/>
      <c r="B56" s="38"/>
      <c r="C56" s="38"/>
      <c r="D56" s="38"/>
      <c r="E56" s="335"/>
      <c r="F56" s="38"/>
      <c r="G56" s="138"/>
      <c r="H56" s="138"/>
      <c r="I56" s="138"/>
      <c r="J56" s="50"/>
      <c r="L56" s="39"/>
      <c r="M56" s="39"/>
    </row>
    <row r="57" spans="1:14" ht="39.75" customHeight="1" thickBot="1">
      <c r="A57" s="337" t="s">
        <v>252</v>
      </c>
      <c r="B57" s="338"/>
      <c r="C57" s="339"/>
      <c r="D57" s="338"/>
      <c r="E57" s="338"/>
      <c r="F57" s="338"/>
      <c r="G57" s="340"/>
      <c r="H57" s="340"/>
      <c r="I57" s="340"/>
      <c r="J57" s="341"/>
      <c r="K57" s="74"/>
      <c r="M57" s="37"/>
      <c r="N57" s="37"/>
    </row>
  </sheetData>
  <sortState ref="B95:G108">
    <sortCondition ref="B95"/>
  </sortState>
  <mergeCells count="12">
    <mergeCell ref="G2:I2"/>
    <mergeCell ref="D11:E11"/>
    <mergeCell ref="D16:E16"/>
    <mergeCell ref="A2:B2"/>
    <mergeCell ref="D2:E2"/>
    <mergeCell ref="A50:A56"/>
    <mergeCell ref="A45:A47"/>
    <mergeCell ref="A36:A37"/>
    <mergeCell ref="A33:A35"/>
    <mergeCell ref="A26:A28"/>
    <mergeCell ref="A29:A32"/>
    <mergeCell ref="A41:A44"/>
  </mergeCells>
  <phoneticPr fontId="4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zoomScale="80" zoomScaleNormal="80" workbookViewId="0">
      <selection activeCell="L11" sqref="L11"/>
    </sheetView>
  </sheetViews>
  <sheetFormatPr baseColWidth="10"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"/>
  <sheetViews>
    <sheetView showWhiteSpace="0" view="pageLayout" topLeftCell="A10" zoomScale="80" zoomScalePageLayoutView="80" workbookViewId="0">
      <selection activeCell="D4" sqref="D4"/>
    </sheetView>
  </sheetViews>
  <sheetFormatPr baseColWidth="10" defaultRowHeight="12.75"/>
  <cols>
    <col min="1" max="1" width="13.28515625" bestFit="1" customWidth="1"/>
  </cols>
  <sheetData>
    <row r="1" spans="1:14" ht="27.75" thickBot="1">
      <c r="A1" s="232" t="s">
        <v>54</v>
      </c>
      <c r="B1" s="237">
        <f>COUNTIF('LISTING AFIPIENS'!$G$4:$G$194,A1)</f>
        <v>50</v>
      </c>
      <c r="E1" s="281">
        <f>B1/SUM(B1:B2)</f>
        <v>0.58823529411764708</v>
      </c>
    </row>
    <row r="2" spans="1:14" ht="27.75" thickBot="1">
      <c r="A2" s="63" t="s">
        <v>55</v>
      </c>
      <c r="B2" s="237">
        <f>COUNTIF('LISTING AFIPIENS'!$G$4:$G$194,A2)</f>
        <v>35</v>
      </c>
      <c r="E2" s="168">
        <f>B2/SUM(B1:B2)</f>
        <v>0.41176470588235292</v>
      </c>
    </row>
    <row r="3" spans="1:14" ht="13.5">
      <c r="A3" s="233" t="s">
        <v>42</v>
      </c>
      <c r="B3" s="238">
        <f>COUNTIF('LISTING AFIPIENS'!$F$4:$F$194,A3)</f>
        <v>25</v>
      </c>
      <c r="C3" s="235"/>
      <c r="D3" s="278">
        <f>B3/SUM(B3:B4)</f>
        <v>0.29411764705882354</v>
      </c>
    </row>
    <row r="4" spans="1:14" ht="14.25" thickBot="1">
      <c r="A4" s="233" t="s">
        <v>43</v>
      </c>
      <c r="B4" s="238">
        <f>COUNTIF('LISTING AFIPIENS'!$F$4:$F$194,A4)</f>
        <v>60</v>
      </c>
      <c r="C4" s="235"/>
      <c r="D4" s="168">
        <f>B4/SUM(B3:B4)</f>
        <v>0.70588235294117652</v>
      </c>
    </row>
    <row r="5" spans="1:14" ht="13.5">
      <c r="A5" s="63" t="s">
        <v>58</v>
      </c>
      <c r="B5" s="239">
        <f>COUNTIF('LISTING AFIPIENS'!$E$4:$E$194,"&lt;26")</f>
        <v>22</v>
      </c>
      <c r="C5" s="279">
        <f>B5/SUM($B$5:$B$8)</f>
        <v>0.25882352941176473</v>
      </c>
    </row>
    <row r="6" spans="1:14" ht="13.5">
      <c r="A6" s="63" t="s">
        <v>57</v>
      </c>
      <c r="B6" s="239">
        <f>COUNTIF('LISTING AFIPIENS'!$E$4:$E$194,"&lt;31")-(B5)</f>
        <v>43</v>
      </c>
      <c r="C6" s="280">
        <f>B6/SUM($B$5:$B$8)</f>
        <v>0.50588235294117645</v>
      </c>
    </row>
    <row r="7" spans="1:14" ht="13.5">
      <c r="A7" s="63" t="s">
        <v>56</v>
      </c>
      <c r="B7" s="239">
        <f>COUNTIF('LISTING AFIPIENS'!$E$4:$E$194,"&gt;30")-B8</f>
        <v>18</v>
      </c>
      <c r="C7" s="280">
        <f>B7/SUM($B$5:$B$8)</f>
        <v>0.21176470588235294</v>
      </c>
    </row>
    <row r="8" spans="1:14" ht="14.25" thickBot="1">
      <c r="A8" s="234" t="s">
        <v>15</v>
      </c>
      <c r="B8" s="240">
        <f>COUNTIF('LISTING AFIPIENS'!$E$4:$E$194,"&gt;35")</f>
        <v>2</v>
      </c>
      <c r="C8" s="280">
        <f>B8/SUM($B$5:$B$8)</f>
        <v>2.3529411764705882E-2</v>
      </c>
    </row>
    <row r="9" spans="1:14" ht="13.5" thickBot="1">
      <c r="B9" s="231">
        <f>SUM(B5:B8)</f>
        <v>85</v>
      </c>
      <c r="C9" s="236">
        <f>SUM(C5:C8)</f>
        <v>1</v>
      </c>
    </row>
    <row r="12" spans="1:14" ht="26.25">
      <c r="A12" s="434" t="s">
        <v>160</v>
      </c>
      <c r="B12" s="434"/>
      <c r="C12" s="434"/>
      <c r="D12" s="434"/>
      <c r="E12" s="434"/>
      <c r="F12" s="434"/>
      <c r="G12" s="434"/>
      <c r="H12" s="434"/>
      <c r="I12" s="434"/>
      <c r="J12" s="434"/>
      <c r="K12" s="434"/>
      <c r="L12" s="434"/>
      <c r="M12" s="434"/>
      <c r="N12" s="434"/>
    </row>
  </sheetData>
  <mergeCells count="1">
    <mergeCell ref="A12:N12"/>
  </mergeCells>
  <phoneticPr fontId="4" type="noConversion"/>
  <pageMargins left="0.78740157480314965" right="0.78740157480314965" top="0.75694444444444442" bottom="0.98425196850393704" header="0.51181102362204722" footer="0.51181102362204722"/>
  <pageSetup paperSize="9" scale="67" orientation="landscape" horizontalDpi="4294967293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4"/>
  <sheetViews>
    <sheetView zoomScale="70" zoomScaleNormal="70" workbookViewId="0">
      <selection activeCell="K35" sqref="K35"/>
    </sheetView>
  </sheetViews>
  <sheetFormatPr baseColWidth="10" defaultRowHeight="12.75"/>
  <cols>
    <col min="1" max="1" width="20.28515625" customWidth="1"/>
    <col min="4" max="4" width="14.5703125" customWidth="1"/>
    <col min="10" max="10" width="23.28515625" customWidth="1"/>
    <col min="11" max="11" width="21" customWidth="1"/>
  </cols>
  <sheetData>
    <row r="1" spans="1:4" ht="13.5" thickBot="1"/>
    <row r="2" spans="1:4" ht="13.5" thickBot="1">
      <c r="A2" s="414" t="s">
        <v>14</v>
      </c>
      <c r="B2" s="415"/>
      <c r="C2" s="415"/>
      <c r="D2" s="78" t="s">
        <v>0</v>
      </c>
    </row>
    <row r="3" spans="1:4" ht="28.5" customHeight="1" thickBot="1">
      <c r="A3" s="183" t="s">
        <v>11</v>
      </c>
      <c r="B3" s="195">
        <f>COUNTIF('LISTING AFIPIENS'!$W$4:$W$117,A3)</f>
        <v>1</v>
      </c>
      <c r="C3" s="217"/>
      <c r="D3" s="166">
        <f>B3/SUM($B$3:$B$11)</f>
        <v>1.2048192771084338E-2</v>
      </c>
    </row>
    <row r="4" spans="1:4" ht="21" customHeight="1" thickBot="1">
      <c r="A4" s="184" t="s">
        <v>12</v>
      </c>
      <c r="B4" s="195">
        <f>COUNTIF('LISTING AFIPIENS'!$W$4:$W$117,A4)</f>
        <v>1</v>
      </c>
      <c r="C4" s="218"/>
      <c r="D4" s="166">
        <f t="shared" ref="D4:D9" si="0">B4/SUM($B$3:$B$11)</f>
        <v>1.2048192771084338E-2</v>
      </c>
    </row>
    <row r="5" spans="1:4" ht="21.75" customHeight="1" thickBot="1">
      <c r="A5" s="184" t="s">
        <v>74</v>
      </c>
      <c r="B5" s="195">
        <f>COUNTIF('LISTING AFIPIENS'!$W$4:$W$117,A5)</f>
        <v>4</v>
      </c>
      <c r="C5" s="219"/>
      <c r="D5" s="166">
        <f t="shared" si="0"/>
        <v>4.8192771084337352E-2</v>
      </c>
    </row>
    <row r="6" spans="1:4" ht="18.75" customHeight="1" thickBot="1">
      <c r="A6" s="184" t="s">
        <v>200</v>
      </c>
      <c r="B6" s="195">
        <f>COUNTIF('LISTING AFIPIENS'!$W$4:$W$117,A6)</f>
        <v>1</v>
      </c>
      <c r="C6" s="220"/>
      <c r="D6" s="166">
        <f t="shared" si="0"/>
        <v>1.2048192771084338E-2</v>
      </c>
    </row>
    <row r="7" spans="1:4" ht="19.5" customHeight="1" thickBot="1">
      <c r="A7" s="184" t="s">
        <v>17</v>
      </c>
      <c r="B7" s="195">
        <f>COUNTIF('LISTING AFIPIENS'!$W$4:$W$117,A7)</f>
        <v>6</v>
      </c>
      <c r="C7" s="221"/>
      <c r="D7" s="166">
        <f t="shared" si="0"/>
        <v>7.2289156626506021E-2</v>
      </c>
    </row>
    <row r="8" spans="1:4" ht="27.75" customHeight="1" thickBot="1">
      <c r="A8" s="184" t="s">
        <v>198</v>
      </c>
      <c r="B8" s="195">
        <f>COUNTIF('LISTING AFIPIENS'!$W$4:$W$117,A8)</f>
        <v>2</v>
      </c>
      <c r="C8" s="305"/>
      <c r="D8" s="166">
        <f t="shared" si="0"/>
        <v>2.4096385542168676E-2</v>
      </c>
    </row>
    <row r="9" spans="1:4" ht="18.75" customHeight="1" thickBot="1">
      <c r="A9" s="267" t="s">
        <v>228</v>
      </c>
      <c r="B9" s="195">
        <f>COUNTIF('LISTING AFIPIENS'!$W$4:$W$117,A9)</f>
        <v>1</v>
      </c>
      <c r="C9" s="269"/>
      <c r="D9" s="166">
        <f t="shared" si="0"/>
        <v>1.2048192771084338E-2</v>
      </c>
    </row>
    <row r="10" spans="1:4" ht="13.5">
      <c r="A10" s="184" t="s">
        <v>122</v>
      </c>
      <c r="B10" s="195">
        <f>COUNTIF('LISTING AFIPIENS'!$W$4:$W$117,A10)</f>
        <v>0</v>
      </c>
      <c r="C10" s="304"/>
      <c r="D10" s="166">
        <f>B10/SUM($B$3:$B$11)</f>
        <v>0</v>
      </c>
    </row>
    <row r="11" spans="1:4" ht="25.5" customHeight="1">
      <c r="A11" s="184" t="s">
        <v>115</v>
      </c>
      <c r="B11" s="224">
        <f>SUM(B12,B13,B14)</f>
        <v>67</v>
      </c>
      <c r="C11" s="191"/>
      <c r="D11" s="167">
        <f>B11/SUM($B$3:$B$11)</f>
        <v>0.80722891566265065</v>
      </c>
    </row>
    <row r="12" spans="1:4" ht="39" customHeight="1">
      <c r="A12" s="185" t="s">
        <v>16</v>
      </c>
      <c r="B12" s="225">
        <f>COUNTIF('LISTING AFIPIENS'!$W$4:$W$117,A12)</f>
        <v>56</v>
      </c>
      <c r="C12" s="192"/>
      <c r="D12" s="174">
        <f>B12/SUM($B$3:$B$11)</f>
        <v>0.67469879518072284</v>
      </c>
    </row>
    <row r="13" spans="1:4" ht="29.25" customHeight="1" thickBot="1">
      <c r="A13" s="228" t="s">
        <v>75</v>
      </c>
      <c r="B13" s="225">
        <f>COUNTIF('LISTING AFIPIENS'!$W$4:$W$117,A13)</f>
        <v>10</v>
      </c>
      <c r="C13" s="222"/>
      <c r="D13" s="175">
        <f>B13/SUM($B$12:$B$13)</f>
        <v>0.15151515151515152</v>
      </c>
    </row>
    <row r="14" spans="1:4" ht="33" customHeight="1" thickBot="1">
      <c r="A14" s="216" t="s">
        <v>176</v>
      </c>
      <c r="B14" s="225">
        <f>COUNTIF('LISTING AFIPIENS'!$W$4:$W$117,A14)</f>
        <v>1</v>
      </c>
      <c r="C14" s="223"/>
      <c r="D14" s="176">
        <f>B14/SUM($B$12:$B$13)</f>
        <v>1.5151515151515152E-2</v>
      </c>
    </row>
  </sheetData>
  <mergeCells count="1">
    <mergeCell ref="A2:C2"/>
  </mergeCells>
  <phoneticPr fontId="4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F7"/>
  <sheetViews>
    <sheetView zoomScale="80" zoomScaleNormal="80" workbookViewId="0">
      <selection activeCell="I52" sqref="I52"/>
    </sheetView>
  </sheetViews>
  <sheetFormatPr baseColWidth="10" defaultRowHeight="12.75"/>
  <cols>
    <col min="1" max="1" width="14.28515625" customWidth="1"/>
    <col min="3" max="3" width="15.140625" customWidth="1"/>
  </cols>
  <sheetData>
    <row r="1" spans="1:6" ht="13.5" thickBot="1"/>
    <row r="2" spans="1:6" ht="21" customHeight="1">
      <c r="A2" s="435" t="s">
        <v>85</v>
      </c>
      <c r="B2" s="436"/>
      <c r="C2" s="295" t="s">
        <v>0</v>
      </c>
    </row>
    <row r="3" spans="1:6" ht="19.5" customHeight="1">
      <c r="A3" s="296" t="s">
        <v>118</v>
      </c>
      <c r="B3" s="294">
        <f>COUNTIF('LISTING AFIPIENS'!$O$4:$O$194,A3)</f>
        <v>11</v>
      </c>
      <c r="C3" s="297">
        <f>B3/SUM($B$3:$B$6)</f>
        <v>0.12941176470588237</v>
      </c>
    </row>
    <row r="4" spans="1:6" ht="18.75" customHeight="1">
      <c r="A4" s="296" t="s">
        <v>119</v>
      </c>
      <c r="B4" s="294">
        <f>COUNTIF('LISTING AFIPIENS'!$O$4:$O$194,A4)</f>
        <v>4</v>
      </c>
      <c r="C4" s="297">
        <f>B4/SUM($B$3:$B$6)</f>
        <v>4.7058823529411764E-2</v>
      </c>
      <c r="F4" s="75"/>
    </row>
    <row r="5" spans="1:6" ht="23.25" customHeight="1">
      <c r="A5" s="296" t="s">
        <v>120</v>
      </c>
      <c r="B5" s="294">
        <f>COUNTIF('LISTING AFIPIENS'!$O$4:$O$194,A5)</f>
        <v>51</v>
      </c>
      <c r="C5" s="297">
        <f>B5/SUM($B$3:$B$6)</f>
        <v>0.6</v>
      </c>
    </row>
    <row r="6" spans="1:6" ht="14.25" thickBot="1">
      <c r="A6" s="298" t="s">
        <v>242</v>
      </c>
      <c r="B6" s="294">
        <f>COUNTIF('LISTING AFIPIENS'!$O$4:$O$194,A6)</f>
        <v>19</v>
      </c>
      <c r="C6" s="297">
        <f>B6/SUM($B$3:$B$6)</f>
        <v>0.22352941176470589</v>
      </c>
    </row>
    <row r="7" spans="1:6">
      <c r="B7" s="317">
        <f>SUM(B3:B6)</f>
        <v>85</v>
      </c>
    </row>
  </sheetData>
  <mergeCells count="1">
    <mergeCell ref="A2:B2"/>
  </mergeCells>
  <phoneticPr fontId="4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9"/>
  <sheetViews>
    <sheetView zoomScale="70" zoomScaleNormal="70" workbookViewId="0">
      <selection activeCell="B12" sqref="B12"/>
    </sheetView>
  </sheetViews>
  <sheetFormatPr baseColWidth="10" defaultRowHeight="12.75"/>
  <cols>
    <col min="2" max="2" width="16" customWidth="1"/>
    <col min="3" max="3" width="19.140625" bestFit="1" customWidth="1"/>
  </cols>
  <sheetData>
    <row r="1" spans="1:6" ht="13.5" thickBot="1"/>
    <row r="2" spans="1:6" ht="13.5" thickBot="1">
      <c r="A2" s="437" t="s">
        <v>65</v>
      </c>
      <c r="B2" s="438"/>
      <c r="C2" s="227" t="s">
        <v>0</v>
      </c>
    </row>
    <row r="3" spans="1:6" ht="13.5">
      <c r="A3" s="201" t="s">
        <v>66</v>
      </c>
      <c r="B3" s="226">
        <f>COUNTIF('LISTING AFIPIENS'!K$4:K$117,A3)</f>
        <v>1</v>
      </c>
      <c r="C3" s="282">
        <f t="shared" ref="C3:C8" si="0">B3/SUM($B$3:$B$8)</f>
        <v>1.1764705882352941E-2</v>
      </c>
    </row>
    <row r="4" spans="1:6" ht="13.5">
      <c r="A4" s="185" t="s">
        <v>67</v>
      </c>
      <c r="B4" s="226">
        <f>COUNTIF('LISTING AFIPIENS'!K$4:K$117,A4)</f>
        <v>6</v>
      </c>
      <c r="C4" s="282">
        <f t="shared" si="0"/>
        <v>7.0588235294117646E-2</v>
      </c>
    </row>
    <row r="5" spans="1:6" ht="13.5">
      <c r="A5" s="185" t="s">
        <v>61</v>
      </c>
      <c r="B5" s="226">
        <f>COUNTIF('LISTING AFIPIENS'!K$4:K$117,A5)</f>
        <v>5</v>
      </c>
      <c r="C5" s="282">
        <f t="shared" si="0"/>
        <v>5.8823529411764705E-2</v>
      </c>
    </row>
    <row r="6" spans="1:6" ht="13.5">
      <c r="A6" s="185" t="s">
        <v>59</v>
      </c>
      <c r="B6" s="226">
        <f>COUNTIF('LISTING AFIPIENS'!K$4:K$117,A6)</f>
        <v>70</v>
      </c>
      <c r="C6" s="282">
        <f t="shared" si="0"/>
        <v>0.82352941176470584</v>
      </c>
      <c r="F6" s="75"/>
    </row>
    <row r="7" spans="1:6" ht="13.5">
      <c r="A7" s="185" t="s">
        <v>68</v>
      </c>
      <c r="B7" s="226">
        <f>COUNTIF('LISTING AFIPIENS'!K$4:K$117,A7)</f>
        <v>1</v>
      </c>
      <c r="C7" s="282">
        <f t="shared" si="0"/>
        <v>1.1764705882352941E-2</v>
      </c>
    </row>
    <row r="8" spans="1:6" ht="14.25" thickBot="1">
      <c r="A8" s="228" t="s">
        <v>64</v>
      </c>
      <c r="B8" s="226">
        <f>COUNTIF('LISTING AFIPIENS'!K$4:K$117,A8)</f>
        <v>2</v>
      </c>
      <c r="C8" s="282">
        <f t="shared" si="0"/>
        <v>2.3529411764705882E-2</v>
      </c>
    </row>
    <row r="9" spans="1:6" ht="14.25" thickBot="1">
      <c r="A9" s="199" t="s">
        <v>83</v>
      </c>
      <c r="B9" s="229">
        <f>SUM(B3:B8)</f>
        <v>85</v>
      </c>
      <c r="C9" s="230">
        <f>SUM(C3:C8)</f>
        <v>0.99999999999999989</v>
      </c>
    </row>
  </sheetData>
  <mergeCells count="1">
    <mergeCell ref="A2:B2"/>
  </mergeCells>
  <phoneticPr fontId="4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0"/>
  <sheetViews>
    <sheetView zoomScale="60" zoomScaleNormal="60" workbookViewId="0">
      <selection activeCell="K54" sqref="K54"/>
    </sheetView>
  </sheetViews>
  <sheetFormatPr baseColWidth="10" defaultRowHeight="12.75"/>
  <cols>
    <col min="3" max="3" width="18.28515625" customWidth="1"/>
  </cols>
  <sheetData>
    <row r="2" spans="1:3" ht="19.5" customHeight="1">
      <c r="A2" s="66"/>
      <c r="B2" s="66"/>
      <c r="C2" s="67"/>
    </row>
    <row r="3" spans="1:3" ht="13.5">
      <c r="A3" s="66"/>
      <c r="B3" s="66"/>
      <c r="C3" s="67"/>
    </row>
    <row r="4" spans="1:3" ht="21" customHeight="1">
      <c r="A4" s="66"/>
      <c r="B4" s="66"/>
      <c r="C4" s="67"/>
    </row>
    <row r="5" spans="1:3" ht="22.5" customHeight="1">
      <c r="A5" s="66"/>
      <c r="B5" s="66"/>
      <c r="C5" s="67"/>
    </row>
    <row r="6" spans="1:3" ht="13.5">
      <c r="A6" s="66"/>
      <c r="B6" s="66"/>
      <c r="C6" s="67"/>
    </row>
    <row r="7" spans="1:3" ht="13.5">
      <c r="A7" s="66"/>
      <c r="B7" s="66"/>
      <c r="C7" s="67"/>
    </row>
    <row r="8" spans="1:3" ht="13.5">
      <c r="A8" s="66"/>
      <c r="B8" s="66"/>
      <c r="C8" s="67"/>
    </row>
    <row r="9" spans="1:3" ht="24" customHeight="1">
      <c r="A9" s="66"/>
      <c r="B9" s="66"/>
      <c r="C9" s="67"/>
    </row>
    <row r="10" spans="1:3" ht="24.75" customHeight="1">
      <c r="A10" s="66"/>
      <c r="B10" s="66"/>
      <c r="C10" s="67"/>
    </row>
  </sheetData>
  <phoneticPr fontId="4" type="noConversion"/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LISTING AFIPIENS</vt:lpstr>
      <vt:lpstr>STATISTIQUES</vt:lpstr>
      <vt:lpstr>PLACEMENT</vt:lpstr>
      <vt:lpstr>Connaissance AFIP</vt:lpstr>
      <vt:lpstr>Qui sont les afipiens</vt:lpstr>
      <vt:lpstr>Rep. situation </vt:lpstr>
      <vt:lpstr>Rep. Zone Géo</vt:lpstr>
      <vt:lpstr>Rep.  niveau</vt:lpstr>
      <vt:lpstr>Rep. Dept</vt:lpstr>
      <vt:lpstr>Rép. Métiers</vt:lpstr>
      <vt:lpstr>Rep. Sect. Activité</vt:lpstr>
      <vt:lpstr>Rép. Age</vt:lpstr>
      <vt:lpstr>Stats ateliers rencontres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AFIP</dc:creator>
  <cp:lastModifiedBy>Xavier GARRIC</cp:lastModifiedBy>
  <cp:lastPrinted>2013-11-12T12:42:59Z</cp:lastPrinted>
  <dcterms:created xsi:type="dcterms:W3CDTF">2008-05-19T09:10:53Z</dcterms:created>
  <dcterms:modified xsi:type="dcterms:W3CDTF">2014-02-25T12:14:25Z</dcterms:modified>
</cp:coreProperties>
</file>